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 All" sheetId="1" r:id="rId3"/>
    <sheet state="visible" name="Mooks" sheetId="2" r:id="rId4"/>
    <sheet state="visible" name="Skills" sheetId="3" r:id="rId5"/>
    <sheet state="visible" name="Weapons" sheetId="4" r:id="rId6"/>
    <sheet state="visible" name="Armor" sheetId="5" r:id="rId7"/>
    <sheet state="visible" name="Vehicles" sheetId="6" r:id="rId8"/>
    <sheet state="visible" name="Drones" sheetId="7" r:id="rId9"/>
    <sheet state="visible" name="TestsTNs" sheetId="8" r:id="rId10"/>
  </sheets>
  <definedNames>
    <definedName name="SR2SpecializationSR3">Skills!$E$5:$I$339</definedName>
    <definedName name="SR3to4a">'Over All'!$AI$94:$AR$126</definedName>
    <definedName name="IntelligenceSR3">'Over All'!$AA$13</definedName>
    <definedName name="BodySR2">'Over All'!$P$9</definedName>
    <definedName name="SR3SkillsSR4">Skills!$H$5:$L$339</definedName>
    <definedName name="QuicknessSR3">'Over All'!$AA$10</definedName>
    <definedName name="SR3SkillList">TestsTNs!$J$3:$J$652</definedName>
    <definedName name="SR1to4a">'Over All'!$M$4:$AR$46</definedName>
    <definedName name="BodySR4">'Over All'!$AL$9</definedName>
    <definedName name="ReactionSR3">'Over All'!$AL$11</definedName>
    <definedName name="SR1Concentrations">Skills!$E$6:$E$654</definedName>
    <definedName name="SR2SkillsSR3">Skills!$D$5:$H$339</definedName>
    <definedName name="BodySR1">'Over All'!$E$9</definedName>
    <definedName name="StrengthSR1">'Over All'!$E$11</definedName>
    <definedName name="StrengthSR2">'Over All'!$P$11</definedName>
    <definedName name="TestConvert">TestsTNs!$B$3:$G$11</definedName>
    <definedName name="WillpowerSR2">'Over All'!$P$14</definedName>
    <definedName name="CharismaSR2">'Over All'!$P$12</definedName>
    <definedName name="StrengthSR3">'Over All'!$AA$11</definedName>
    <definedName name="Metatype">TestsTNs!$B$15:$B$19</definedName>
    <definedName name="BodySR3">'Over All'!$AA$9</definedName>
    <definedName name="StrengthSR4">'Over All'!$AL$12</definedName>
    <definedName name="WillpowerSR3">'Over All'!$AA$14</definedName>
    <definedName name="AgilitySR4">'Over All'!$AL$10</definedName>
    <definedName name="CharismaSR1">'Over All'!$E$12</definedName>
    <definedName name="Weapons">Weapons!$D$6:$P$112</definedName>
    <definedName name="IntelligenceSR1">'Over All'!$E$13</definedName>
    <definedName name="SR3Specialisation">Skills!$I$7:$I$323</definedName>
    <definedName name="QuicknessSR1">'Over All'!$E$10</definedName>
    <definedName name="IntelligenceSR2">'Over All'!$P$13</definedName>
    <definedName name="CharismaSR3">'Over All'!$AA$12</definedName>
    <definedName name="QuicknessSR2">'Over All'!$P$10</definedName>
    <definedName name="WillpowerSR1">'Over All'!$E$14</definedName>
    <definedName name="Movement">TestsTNs!$B$15:$G$19</definedName>
    <definedName name="SR1SkillList">TestsTNs!$I$3:$I$652</definedName>
    <definedName name="SR2to4a">'Over All'!$X$50:$AR$83</definedName>
    <definedName name="SR3Skills">Skills!$H$5:$H$337</definedName>
  </definedNames>
  <calcPr/>
</workbook>
</file>

<file path=xl/sharedStrings.xml><?xml version="1.0" encoding="utf-8"?>
<sst xmlns="http://schemas.openxmlformats.org/spreadsheetml/2006/main" count="5849" uniqueCount="1167">
  <si>
    <t>Mook Converters</t>
  </si>
  <si>
    <t>SR1 Character Info</t>
  </si>
  <si>
    <t>SR2 Character Info</t>
  </si>
  <si>
    <t>SR3 Character Info</t>
  </si>
  <si>
    <t>SR4a Character Info</t>
  </si>
  <si>
    <t>Metatype</t>
  </si>
  <si>
    <t>Body</t>
  </si>
  <si>
    <t>Skills</t>
  </si>
  <si>
    <t>Skils</t>
  </si>
  <si>
    <t>Quickness</t>
  </si>
  <si>
    <t>Agility</t>
  </si>
  <si>
    <t>Strength</t>
  </si>
  <si>
    <t>Reaction</t>
  </si>
  <si>
    <t>Charisma</t>
  </si>
  <si>
    <t>Intelligence</t>
  </si>
  <si>
    <t>Willpower</t>
  </si>
  <si>
    <t>Intuition</t>
  </si>
  <si>
    <t>Logic</t>
  </si>
  <si>
    <t>Essence</t>
  </si>
  <si>
    <t>Magic</t>
  </si>
  <si>
    <t>Edge</t>
  </si>
  <si>
    <t>Armor</t>
  </si>
  <si>
    <t>Initiative</t>
  </si>
  <si>
    <t>Magic/Resonance</t>
  </si>
  <si>
    <t>Ballistic</t>
  </si>
  <si>
    <t>Impact</t>
  </si>
  <si>
    <t>Gear</t>
  </si>
  <si>
    <t>Weapons</t>
  </si>
  <si>
    <t>Pools</t>
  </si>
  <si>
    <t>Def (Armed)</t>
  </si>
  <si>
    <t>Combat</t>
  </si>
  <si>
    <t>Def(Unarmed)</t>
  </si>
  <si>
    <t>Control</t>
  </si>
  <si>
    <t>Astral Combat</t>
  </si>
  <si>
    <t>Dodge</t>
  </si>
  <si>
    <t>Hacking</t>
  </si>
  <si>
    <t>Movement</t>
  </si>
  <si>
    <t>Pro Rating</t>
  </si>
  <si>
    <t>Spell</t>
  </si>
  <si>
    <t>Damage Track</t>
  </si>
  <si>
    <t>Threat Rating</t>
  </si>
  <si>
    <t>Physical</t>
  </si>
  <si>
    <t>Walk rate: m/Turn</t>
  </si>
  <si>
    <t>Run</t>
  </si>
  <si>
    <t>Stun</t>
  </si>
  <si>
    <t>Karma Pool</t>
  </si>
  <si>
    <t>Good Karma</t>
  </si>
  <si>
    <t>Overflow</t>
  </si>
  <si>
    <t>Use Instructions</t>
  </si>
  <si>
    <t>Select a skill from the pull-down in each pink-colored cell, to begin the conversion calculations.  Pale green cells are for numbers used for converting Attribute and Skill ranks.</t>
  </si>
  <si>
    <t>Ork</t>
  </si>
  <si>
    <t>If you are willing to help fill in some fo the data on the tables, we can get this converting more things.</t>
  </si>
  <si>
    <t>Test Conversions</t>
  </si>
  <si>
    <t>SR1/SR2 Test</t>
  </si>
  <si>
    <t>Armed Combat (Edged Weapon) Axe</t>
  </si>
  <si>
    <t>SR3 Designator</t>
  </si>
  <si>
    <t>SR4 Designator</t>
  </si>
  <si>
    <t>SR3 Test</t>
  </si>
  <si>
    <t>Edged Weapon (Cyber-Implant Blade)</t>
  </si>
  <si>
    <t>Name</t>
  </si>
  <si>
    <t>Pro</t>
  </si>
  <si>
    <t>Ess</t>
  </si>
  <si>
    <t>M</t>
  </si>
  <si>
    <t>IP</t>
  </si>
  <si>
    <t>CM</t>
  </si>
  <si>
    <t>Qualities</t>
  </si>
  <si>
    <t>Commlink</t>
  </si>
  <si>
    <t>Spells</t>
  </si>
  <si>
    <t>Other</t>
  </si>
  <si>
    <t>Ware</t>
  </si>
  <si>
    <t>N</t>
  </si>
  <si>
    <t>A</t>
  </si>
  <si>
    <t>P</t>
  </si>
  <si>
    <t>S</t>
  </si>
  <si>
    <t>O</t>
  </si>
  <si>
    <t>Pos</t>
  </si>
  <si>
    <t>Neg</t>
  </si>
  <si>
    <t>R</t>
  </si>
  <si>
    <t>B</t>
  </si>
  <si>
    <t>I</t>
  </si>
  <si>
    <t>Device</t>
  </si>
  <si>
    <t>Model</t>
  </si>
  <si>
    <t>OS</t>
  </si>
  <si>
    <t>F</t>
  </si>
  <si>
    <t>Melee</t>
  </si>
  <si>
    <t>Ranged</t>
  </si>
  <si>
    <t>Corporate Security Unit</t>
  </si>
  <si>
    <t>Home Ground</t>
  </si>
  <si>
    <t>Athletics Group</t>
  </si>
  <si>
    <t>Automatics</t>
  </si>
  <si>
    <t>Pistols</t>
  </si>
  <si>
    <t>Close Combat Group</t>
  </si>
  <si>
    <t>Armor Vest</t>
  </si>
  <si>
    <t>Stun Baton</t>
  </si>
  <si>
    <t>Fichetti Security 600</t>
  </si>
  <si>
    <t>HK 227-X</t>
  </si>
  <si>
    <t>Corp Sec Lieutenant</t>
  </si>
  <si>
    <t>Assensing</t>
  </si>
  <si>
    <t>Conjuration Group</t>
  </si>
  <si>
    <t>Leadership</t>
  </si>
  <si>
    <t>Sorcery Group</t>
  </si>
  <si>
    <t>Detect Life</t>
  </si>
  <si>
    <t>Light</t>
  </si>
  <si>
    <t>Physical Barrier</t>
  </si>
  <si>
    <t>Powerbolt</t>
  </si>
  <si>
    <t>Silence</t>
  </si>
  <si>
    <t>Stunball</t>
  </si>
  <si>
    <t>Halloweeners Street Gang</t>
  </si>
  <si>
    <t>Toughness</t>
  </si>
  <si>
    <t>Close Combat G</t>
  </si>
  <si>
    <t>Etiquette (Street)</t>
  </si>
  <si>
    <t>3(5)</t>
  </si>
  <si>
    <t>Intimidation</t>
  </si>
  <si>
    <t>Pistols/Automatics</t>
  </si>
  <si>
    <t>Knife</t>
  </si>
  <si>
    <t>Ares Predator</t>
  </si>
  <si>
    <t>Steyr TMP</t>
  </si>
  <si>
    <t>Cram or Jazz</t>
  </si>
  <si>
    <t>Hand Razors</t>
  </si>
  <si>
    <t>Halloweeners Lieutenant</t>
  </si>
  <si>
    <t>4(6)</t>
  </si>
  <si>
    <t>Pistols (Roomsweeper)</t>
  </si>
  <si>
    <t>Thrown Weapons</t>
  </si>
  <si>
    <t>Unarmed Combat (Cyberspurs)</t>
  </si>
  <si>
    <t>Dermal Plating</t>
  </si>
  <si>
    <t>Dermal Plating 2</t>
  </si>
  <si>
    <t>Retractable Spurs</t>
  </si>
  <si>
    <t>Humanis Policlub Goons</t>
  </si>
  <si>
    <t>Clubs</t>
  </si>
  <si>
    <t>Unarmed Combat</t>
  </si>
  <si>
    <t>Humanis Lieutenant</t>
  </si>
  <si>
    <t>SR1 – SR2</t>
  </si>
  <si>
    <t>SR3</t>
  </si>
  <si>
    <t>SR4</t>
  </si>
  <si>
    <t>Type</t>
  </si>
  <si>
    <t>Group</t>
  </si>
  <si>
    <t>Concentration</t>
  </si>
  <si>
    <t>Specialization</t>
  </si>
  <si>
    <t>Attribute</t>
  </si>
  <si>
    <t>Skill</t>
  </si>
  <si>
    <t>Active</t>
  </si>
  <si>
    <t>Armed Combat</t>
  </si>
  <si>
    <t>Edged Weapon</t>
  </si>
  <si>
    <t>Blade</t>
  </si>
  <si>
    <t>Axe</t>
  </si>
  <si>
    <t>Cyber-Implant Blade</t>
  </si>
  <si>
    <t>Sword</t>
  </si>
  <si>
    <t>Parrying</t>
  </si>
  <si>
    <t>Pole Arm/Staff</t>
  </si>
  <si>
    <t>Club</t>
  </si>
  <si>
    <t>Specific Weapon</t>
  </si>
  <si>
    <t>Staff</t>
  </si>
  <si>
    <t>Whip/Flail</t>
  </si>
  <si>
    <t>Whip</t>
  </si>
  <si>
    <t>Exotic Melee Weapon</t>
  </si>
  <si>
    <t>Baton</t>
  </si>
  <si>
    <t>Hammer</t>
  </si>
  <si>
    <t>Sap</t>
  </si>
  <si>
    <t>Grapple</t>
  </si>
  <si>
    <t>Subduing Combat</t>
  </si>
  <si>
    <t>Subdual Combat</t>
  </si>
  <si>
    <t>Cyber Implant Weaponry</t>
  </si>
  <si>
    <t>Cyber-Implant</t>
  </si>
  <si>
    <t>Martial Arts Style</t>
  </si>
  <si>
    <t>Specific Technique</t>
  </si>
  <si>
    <t>Martial Art</t>
  </si>
  <si>
    <t>Melee Combat</t>
  </si>
  <si>
    <t>Ranged Combat</t>
  </si>
  <si>
    <t>Exotic Ranged Weapon</t>
  </si>
  <si>
    <t>Firearms</t>
  </si>
  <si>
    <t>Pistol</t>
  </si>
  <si>
    <t>Hold-Out</t>
  </si>
  <si>
    <t>Revolver</t>
  </si>
  <si>
    <t>Semi-Automatic</t>
  </si>
  <si>
    <t>Rifle</t>
  </si>
  <si>
    <t>Sporting Rifle</t>
  </si>
  <si>
    <t>Longarm</t>
  </si>
  <si>
    <t>Sniper Rifle</t>
  </si>
  <si>
    <t>Shotgun</t>
  </si>
  <si>
    <t>SMG</t>
  </si>
  <si>
    <t>Submachine Gun</t>
  </si>
  <si>
    <t>Automatic</t>
  </si>
  <si>
    <t>Assault Rifle</t>
  </si>
  <si>
    <t>Carbine</t>
  </si>
  <si>
    <t>Machine Pistols</t>
  </si>
  <si>
    <t>Grenade Launcher</t>
  </si>
  <si>
    <t>Launched Weapon</t>
  </si>
  <si>
    <t>Heavy Weapon</t>
  </si>
  <si>
    <t>Taser</t>
  </si>
  <si>
    <t>Laser</t>
  </si>
  <si>
    <t>Laser Weapon</t>
  </si>
  <si>
    <t>Light Machine Gun</t>
  </si>
  <si>
    <t>Machine Gun</t>
  </si>
  <si>
    <t>Gunnery</t>
  </si>
  <si>
    <t>Artillery</t>
  </si>
  <si>
    <t>Assault Cannon</t>
  </si>
  <si>
    <t>Machine Guns</t>
  </si>
  <si>
    <t>Missile Launcher</t>
  </si>
  <si>
    <t>Guided Missile</t>
  </si>
  <si>
    <t>Vehicle-Mounted Weaponry</t>
  </si>
  <si>
    <t>Rocket Launcher</t>
  </si>
  <si>
    <t>Projectile</t>
  </si>
  <si>
    <t>Bow</t>
  </si>
  <si>
    <t>Projectile Weapons</t>
  </si>
  <si>
    <t>Bows</t>
  </si>
  <si>
    <t>Archery</t>
  </si>
  <si>
    <t>Crossbow</t>
  </si>
  <si>
    <t>Crossbows</t>
  </si>
  <si>
    <t>Crosbows</t>
  </si>
  <si>
    <t>Slingshot</t>
  </si>
  <si>
    <t>Throwing</t>
  </si>
  <si>
    <t>Aerodynamic</t>
  </si>
  <si>
    <t>Airfoil Grenades</t>
  </si>
  <si>
    <t>Throwing Weapons</t>
  </si>
  <si>
    <t>Throwing Weapon</t>
  </si>
  <si>
    <t>Overhand (baseball-style)</t>
  </si>
  <si>
    <t>Shuriken</t>
  </si>
  <si>
    <t>Non-Aerodynamic</t>
  </si>
  <si>
    <t>Grenades</t>
  </si>
  <si>
    <t>Lobbed (grenade-style)</t>
  </si>
  <si>
    <t>Knives</t>
  </si>
  <si>
    <t>Throwing Knife</t>
  </si>
  <si>
    <t>Shafted</t>
  </si>
  <si>
    <t>Demolition</t>
  </si>
  <si>
    <t>Commercial Explosive</t>
  </si>
  <si>
    <t>Demolitions</t>
  </si>
  <si>
    <t>Commercial Explosives</t>
  </si>
  <si>
    <t>Plastic Explosive</t>
  </si>
  <si>
    <t>Plastic Explosives</t>
  </si>
  <si>
    <t>Improvised Explosives</t>
  </si>
  <si>
    <t>Technical</t>
  </si>
  <si>
    <t>Defusing</t>
  </si>
  <si>
    <t>Underwater Combat</t>
  </si>
  <si>
    <t>Armed</t>
  </si>
  <si>
    <t>Unarmed</t>
  </si>
  <si>
    <t>Athletics</t>
  </si>
  <si>
    <t>Climbing</t>
  </si>
  <si>
    <t>Assisted</t>
  </si>
  <si>
    <t>Freehand</t>
  </si>
  <si>
    <t>Rappelling</t>
  </si>
  <si>
    <t>by condition</t>
  </si>
  <si>
    <t>Jumping</t>
  </si>
  <si>
    <t>Gymnastics</t>
  </si>
  <si>
    <t>Balance</t>
  </si>
  <si>
    <t>Breakfall</t>
  </si>
  <si>
    <t>Dance</t>
  </si>
  <si>
    <t>Parkour</t>
  </si>
  <si>
    <t>Tumbling</t>
  </si>
  <si>
    <t>Lifting</t>
  </si>
  <si>
    <t>Running</t>
  </si>
  <si>
    <t>Long Distance</t>
  </si>
  <si>
    <t>Sprinting</t>
  </si>
  <si>
    <t>Urban</t>
  </si>
  <si>
    <t>Wilderness</t>
  </si>
  <si>
    <t>Swimming</t>
  </si>
  <si>
    <t>By Sport</t>
  </si>
  <si>
    <t>Diving</t>
  </si>
  <si>
    <t>Deep-water</t>
  </si>
  <si>
    <t>Mixed-gas</t>
  </si>
  <si>
    <t>Mixed Gas</t>
  </si>
  <si>
    <t>Liquid Breathing Apparatus</t>
  </si>
  <si>
    <t>Oxygen Extraction</t>
  </si>
  <si>
    <t>SCUBA</t>
  </si>
  <si>
    <t>Stealth</t>
  </si>
  <si>
    <t>Farmland</t>
  </si>
  <si>
    <t>By Aspect</t>
  </si>
  <si>
    <t>Alertness</t>
  </si>
  <si>
    <t>Perception</t>
  </si>
  <si>
    <t>Hearing</t>
  </si>
  <si>
    <t>Scent</t>
  </si>
  <si>
    <t>Taste</t>
  </si>
  <si>
    <t>Touch</t>
  </si>
  <si>
    <t>Visual</t>
  </si>
  <si>
    <t>Hiding</t>
  </si>
  <si>
    <t>Infiltration</t>
  </si>
  <si>
    <t>Sneaking</t>
  </si>
  <si>
    <t>Vehicle</t>
  </si>
  <si>
    <t>by detection method</t>
  </si>
  <si>
    <t>Theft</t>
  </si>
  <si>
    <t>Palming</t>
  </si>
  <si>
    <t>Pickpocket</t>
  </si>
  <si>
    <t>Legerdemain</t>
  </si>
  <si>
    <t>Shoplifting</t>
  </si>
  <si>
    <t>Disguise</t>
  </si>
  <si>
    <t>Camouflage</t>
  </si>
  <si>
    <t>Cosmetic</t>
  </si>
  <si>
    <t>Theatrical</t>
  </si>
  <si>
    <t>Trideo</t>
  </si>
  <si>
    <t>Escape Artist</t>
  </si>
  <si>
    <t>By Restraint</t>
  </si>
  <si>
    <t>Navigation</t>
  </si>
  <si>
    <t>By Terain Type</t>
  </si>
  <si>
    <t>Parachuting</t>
  </si>
  <si>
    <t>BASE Jumping</t>
  </si>
  <si>
    <t>HALO</t>
  </si>
  <si>
    <t>Low Altitude</t>
  </si>
  <si>
    <t>Recreational</t>
  </si>
  <si>
    <t>Static Line</t>
  </si>
  <si>
    <t>Shadowing</t>
  </si>
  <si>
    <t>Stakeouts</t>
  </si>
  <si>
    <t>Tail Evasion</t>
  </si>
  <si>
    <t>Tailing</t>
  </si>
  <si>
    <t>Survival</t>
  </si>
  <si>
    <t>Tracking</t>
  </si>
  <si>
    <t>Resonance</t>
  </si>
  <si>
    <t>Compiling</t>
  </si>
  <si>
    <t>By Sprite Type</t>
  </si>
  <si>
    <t>Decompiling</t>
  </si>
  <si>
    <t>Registering</t>
  </si>
  <si>
    <t>Biotech</t>
  </si>
  <si>
    <t>Extended Care</t>
  </si>
  <si>
    <t>Medicine</t>
  </si>
  <si>
    <t>First Aid</t>
  </si>
  <si>
    <t>By type of treatment</t>
  </si>
  <si>
    <t>Organ Culture</t>
  </si>
  <si>
    <t>By Organ or Limb</t>
  </si>
  <si>
    <t>Replacement Construction</t>
  </si>
  <si>
    <t>Cybertechnology</t>
  </si>
  <si>
    <t>Bioware</t>
  </si>
  <si>
    <t>Bodyware</t>
  </si>
  <si>
    <t>Cyberlimbs</t>
  </si>
  <si>
    <t>Headware</t>
  </si>
  <si>
    <t>Nanoware</t>
  </si>
  <si>
    <t>Trans-lmplant Surgery</t>
  </si>
  <si>
    <t>Implant Surgery</t>
  </si>
  <si>
    <t>Organic Replacements</t>
  </si>
  <si>
    <t>Cosmetic Surgery</t>
  </si>
  <si>
    <t>Magical Health</t>
  </si>
  <si>
    <t>Trauma Surgery</t>
  </si>
  <si>
    <t>Computer</t>
  </si>
  <si>
    <t>Hardware</t>
  </si>
  <si>
    <t>Mainframes</t>
  </si>
  <si>
    <t>By Program or Device</t>
  </si>
  <si>
    <t>Microcomputers</t>
  </si>
  <si>
    <t>Interface Technology</t>
  </si>
  <si>
    <t>Implant Technology</t>
  </si>
  <si>
    <t>Cybernetics</t>
  </si>
  <si>
    <t>Software</t>
  </si>
  <si>
    <t>Decking</t>
  </si>
  <si>
    <t>Matrix Programming</t>
  </si>
  <si>
    <t>Non-Matrix Programming</t>
  </si>
  <si>
    <t>Interface Programming</t>
  </si>
  <si>
    <t>Implant Programming</t>
  </si>
  <si>
    <t>Defensive Utility</t>
  </si>
  <si>
    <t>Offensive Utility</t>
  </si>
  <si>
    <t>Masking Utility</t>
  </si>
  <si>
    <t>Operational Utility</t>
  </si>
  <si>
    <t>Special Utility (specify)</t>
  </si>
  <si>
    <t>Electronics</t>
  </si>
  <si>
    <t>Control System</t>
  </si>
  <si>
    <t>Control Systems</t>
  </si>
  <si>
    <t>Diagnostic</t>
  </si>
  <si>
    <t>Diagnostics</t>
  </si>
  <si>
    <t>Electronic Warfare</t>
  </si>
  <si>
    <t>Communication</t>
  </si>
  <si>
    <t>Encryption</t>
  </si>
  <si>
    <t>Jamming</t>
  </si>
  <si>
    <t>Sensor Operation</t>
  </si>
  <si>
    <t>Linking between Device</t>
  </si>
  <si>
    <t>Linking between Devices</t>
  </si>
  <si>
    <t>Maglock</t>
  </si>
  <si>
    <t>Maglocks</t>
  </si>
  <si>
    <t>Artisan</t>
  </si>
  <si>
    <t>By Craft</t>
  </si>
  <si>
    <t>Chemistry</t>
  </si>
  <si>
    <t>Compound</t>
  </si>
  <si>
    <t>Drug</t>
  </si>
  <si>
    <t>Toxin</t>
  </si>
  <si>
    <t>Cybercombat</t>
  </si>
  <si>
    <t>By specific opponents</t>
  </si>
  <si>
    <t>Data Search</t>
  </si>
  <si>
    <t>By Source</t>
  </si>
  <si>
    <t>By Data Type</t>
  </si>
  <si>
    <t>Forgery</t>
  </si>
  <si>
    <t>Counterfeiting</t>
  </si>
  <si>
    <t>Credstick Forgery</t>
  </si>
  <si>
    <t>False ID</t>
  </si>
  <si>
    <t>Image Doctoring</t>
  </si>
  <si>
    <t>Paper Forgery</t>
  </si>
  <si>
    <t>Industrial Mechanic</t>
  </si>
  <si>
    <t>Electrical Power Systems</t>
  </si>
  <si>
    <t>Hydraulics</t>
  </si>
  <si>
    <t>Robotics</t>
  </si>
  <si>
    <t>Structural</t>
  </si>
  <si>
    <t>Welding</t>
  </si>
  <si>
    <t>Locksmith</t>
  </si>
  <si>
    <t>By Lock Type</t>
  </si>
  <si>
    <t>Magical</t>
  </si>
  <si>
    <t>Arcana</t>
  </si>
  <si>
    <t>Spell Design</t>
  </si>
  <si>
    <t>Focus Design</t>
  </si>
  <si>
    <t>Ally Spirit Formula</t>
  </si>
  <si>
    <t>Free Spirit Formula</t>
  </si>
  <si>
    <t>Aura Reading</t>
  </si>
  <si>
    <t>Auras</t>
  </si>
  <si>
    <t>Signatures</t>
  </si>
  <si>
    <t>Astral Signatures</t>
  </si>
  <si>
    <t>Sorcery</t>
  </si>
  <si>
    <t>By Aura Type</t>
  </si>
  <si>
    <t>Conjuring</t>
  </si>
  <si>
    <t>Psychometry</t>
  </si>
  <si>
    <t>Banishing</t>
  </si>
  <si>
    <t>By Spirit Type</t>
  </si>
  <si>
    <t>Controling</t>
  </si>
  <si>
    <t>Binding</t>
  </si>
  <si>
    <t>Enchanting</t>
  </si>
  <si>
    <t>Artificing</t>
  </si>
  <si>
    <t>Alchemy</t>
  </si>
  <si>
    <t>Vessel Preparation</t>
  </si>
  <si>
    <t>Elemental</t>
  </si>
  <si>
    <t>By Type</t>
  </si>
  <si>
    <t>Summoning</t>
  </si>
  <si>
    <t>Nature Spirit</t>
  </si>
  <si>
    <t>Ritual Sorcery</t>
  </si>
  <si>
    <t>By Spell Category</t>
  </si>
  <si>
    <t>Ritual Spellcasting</t>
  </si>
  <si>
    <t>By Spell Type</t>
  </si>
  <si>
    <t>Spellcasting</t>
  </si>
  <si>
    <t>Spell Defense</t>
  </si>
  <si>
    <t>Counterspelling</t>
  </si>
  <si>
    <t>Dispelling</t>
  </si>
  <si>
    <t>By Foci Type</t>
  </si>
  <si>
    <t>By Opponent Type</t>
  </si>
  <si>
    <t>Spell Category</t>
  </si>
  <si>
    <t>Social</t>
  </si>
  <si>
    <t>Etiquette</t>
  </si>
  <si>
    <t>Corporate</t>
  </si>
  <si>
    <t>Matrix</t>
  </si>
  <si>
    <t>Media</t>
  </si>
  <si>
    <t>Street</t>
  </si>
  <si>
    <t>Tribal</t>
  </si>
  <si>
    <t>Instruction</t>
  </si>
  <si>
    <t>By Skill</t>
  </si>
  <si>
    <t>By Skill or Group</t>
  </si>
  <si>
    <t>Interrogation</t>
  </si>
  <si>
    <t>Machine-Aided</t>
  </si>
  <si>
    <t>Lie Detector</t>
  </si>
  <si>
    <t>Voice-Stress Analysis</t>
  </si>
  <si>
    <t>Verbal</t>
  </si>
  <si>
    <t>Torture</t>
  </si>
  <si>
    <t>Drug-Aided</t>
  </si>
  <si>
    <t>Mental</t>
  </si>
  <si>
    <t>Commercial</t>
  </si>
  <si>
    <t>Strategy (general plans)</t>
  </si>
  <si>
    <t>Strategy</t>
  </si>
  <si>
    <t>Tactics (topical plans)</t>
  </si>
  <si>
    <t>Tactics</t>
  </si>
  <si>
    <t>Morale</t>
  </si>
  <si>
    <t>Persuasion</t>
  </si>
  <si>
    <t>Military</t>
  </si>
  <si>
    <t>Gut Check</t>
  </si>
  <si>
    <t>Political</t>
  </si>
  <si>
    <t>Negotiation</t>
  </si>
  <si>
    <t>Bargain</t>
  </si>
  <si>
    <t>Bargaining</t>
  </si>
  <si>
    <t>Bribe</t>
  </si>
  <si>
    <t>Diplomacy</t>
  </si>
  <si>
    <t>Sense Motive</t>
  </si>
  <si>
    <t>Fast Talk</t>
  </si>
  <si>
    <t>Con</t>
  </si>
  <si>
    <t>Impersonation</t>
  </si>
  <si>
    <t>Seduction</t>
  </si>
  <si>
    <t>Bike</t>
  </si>
  <si>
    <t>Racing</t>
  </si>
  <si>
    <t>Specific Vehicle</t>
  </si>
  <si>
    <t>Pilot Ground Craft</t>
  </si>
  <si>
    <t>Two-wheeler</t>
  </si>
  <si>
    <t>Three-wheeler</t>
  </si>
  <si>
    <t>Remote Operations</t>
  </si>
  <si>
    <t>Remote Operation</t>
  </si>
  <si>
    <t>Car</t>
  </si>
  <si>
    <t>Passenger Vehicle</t>
  </si>
  <si>
    <t>Wheeled</t>
  </si>
  <si>
    <t>Category</t>
  </si>
  <si>
    <t>Truck</t>
  </si>
  <si>
    <t>Hovercraft</t>
  </si>
  <si>
    <t>Transport Craft</t>
  </si>
  <si>
    <t>Tracked</t>
  </si>
  <si>
    <t>Motorboat</t>
  </si>
  <si>
    <t>Pleasure Craft</t>
  </si>
  <si>
    <t>Pilot Watercraft</t>
  </si>
  <si>
    <t>Ship</t>
  </si>
  <si>
    <t>Transport</t>
  </si>
  <si>
    <t>Sailboat</t>
  </si>
  <si>
    <t>Sail</t>
  </si>
  <si>
    <t>Winged</t>
  </si>
  <si>
    <t>Glider</t>
  </si>
  <si>
    <t>Pilot Aircraft</t>
  </si>
  <si>
    <t>Fixed-Wing</t>
  </si>
  <si>
    <t>Jet</t>
  </si>
  <si>
    <t>Propeller</t>
  </si>
  <si>
    <t>Rotor</t>
  </si>
  <si>
    <t>Fixed-Rotor</t>
  </si>
  <si>
    <t>Rotary Wing</t>
  </si>
  <si>
    <t>Tilt-Rotor</t>
  </si>
  <si>
    <t>Vectored Thrust</t>
  </si>
  <si>
    <t>LAV Craft</t>
  </si>
  <si>
    <t>Vertical Take Off &amp; Landing</t>
  </si>
  <si>
    <t>Lighter than Air Craft</t>
  </si>
  <si>
    <t>Lighter-Than-Air</t>
  </si>
  <si>
    <t>Tilt Wing</t>
  </si>
  <si>
    <t>Pilot Aerospace</t>
  </si>
  <si>
    <t>Deep Space</t>
  </si>
  <si>
    <t>Launch Craft</t>
  </si>
  <si>
    <t>Semiballistic</t>
  </si>
  <si>
    <t>Suborbital</t>
  </si>
  <si>
    <t>Pilot Anthroform</t>
  </si>
  <si>
    <t>Biped</t>
  </si>
  <si>
    <t>Quadruped</t>
  </si>
  <si>
    <t>Submarine</t>
  </si>
  <si>
    <t>Energy</t>
  </si>
  <si>
    <t>Rocket</t>
  </si>
  <si>
    <t>Pilot Exotic Vehicle</t>
  </si>
  <si>
    <t>B/R</t>
  </si>
  <si>
    <t>Armed Combat (B/R)</t>
  </si>
  <si>
    <t>Edged Weapons (B/R)</t>
  </si>
  <si>
    <t>Armorer</t>
  </si>
  <si>
    <t>Pole Arms/Staff (B/R)</t>
  </si>
  <si>
    <t>Whips (B/R)</t>
  </si>
  <si>
    <t>Clubs (B/R)</t>
  </si>
  <si>
    <t>Firearm (B/R)</t>
  </si>
  <si>
    <t>Pistols (B/R)</t>
  </si>
  <si>
    <t>Rifles (B/R)</t>
  </si>
  <si>
    <t>SMGs (B/R)</t>
  </si>
  <si>
    <t>Grenade Launchers (B/R)</t>
  </si>
  <si>
    <t>Heavy Weapons</t>
  </si>
  <si>
    <t>Tasers (B/R)</t>
  </si>
  <si>
    <t>Lasers (B/R)</t>
  </si>
  <si>
    <t>Light Machine Guns (B/R)</t>
  </si>
  <si>
    <t>Gunnery (B/R)</t>
  </si>
  <si>
    <t>Artillery (B/R)</t>
  </si>
  <si>
    <t>Assault Cannons (B/R)</t>
  </si>
  <si>
    <t>Machine Guns (B/R)</t>
  </si>
  <si>
    <t>Missile Launchers (B/R)</t>
  </si>
  <si>
    <t>Vehicle-Mounted Weaponry (B/R)</t>
  </si>
  <si>
    <t>Projectile (B/R)</t>
  </si>
  <si>
    <t>Bows (B/R)</t>
  </si>
  <si>
    <t>Crossbows (B/R)</t>
  </si>
  <si>
    <t>Throwing (B/R)</t>
  </si>
  <si>
    <t>Aerodynamic (B/R)</t>
  </si>
  <si>
    <t>Non-Aerodynamic (B/R)</t>
  </si>
  <si>
    <t>Shafted (B/R)</t>
  </si>
  <si>
    <t>Weapons Accessories</t>
  </si>
  <si>
    <t>Demolition (B/R)</t>
  </si>
  <si>
    <t>Explosives</t>
  </si>
  <si>
    <t>Biotech (B/R)</t>
  </si>
  <si>
    <t>Extended Care Equipment</t>
  </si>
  <si>
    <t>Eletronics</t>
  </si>
  <si>
    <t>Trauma Care Equipment</t>
  </si>
  <si>
    <t>Surgical Equipment</t>
  </si>
  <si>
    <t>Surgery</t>
  </si>
  <si>
    <t>Cybertechnology Implantation</t>
  </si>
  <si>
    <t>Transimplant Surgery</t>
  </si>
  <si>
    <t>Organ Culture &amp; Growth</t>
  </si>
  <si>
    <t>Computer (B/R)</t>
  </si>
  <si>
    <t>Programming</t>
  </si>
  <si>
    <t>Electronics (B/R)</t>
  </si>
  <si>
    <t>Ground Vehicle (B/R)</t>
  </si>
  <si>
    <t>Bike (B/R)</t>
  </si>
  <si>
    <t>Automotive Mechanic</t>
  </si>
  <si>
    <t>Car (B/R)</t>
  </si>
  <si>
    <t>Hovercraft (B/R)</t>
  </si>
  <si>
    <t>Hover</t>
  </si>
  <si>
    <t>Anthroform</t>
  </si>
  <si>
    <t>Boat (B/R)</t>
  </si>
  <si>
    <t>Motorboat (B/R)</t>
  </si>
  <si>
    <t>Nautical Mechanic</t>
  </si>
  <si>
    <t>Motorboats</t>
  </si>
  <si>
    <t>Sailboat (B/R)</t>
  </si>
  <si>
    <t>Sailboats</t>
  </si>
  <si>
    <t>Aircraft (B/R)</t>
  </si>
  <si>
    <t>Aeronautics Mechanic</t>
  </si>
  <si>
    <t>Winged (B/R)</t>
  </si>
  <si>
    <t>Fixed Wing</t>
  </si>
  <si>
    <t>Rotor (B/R)</t>
  </si>
  <si>
    <t>Vectored Thrust (B/R)</t>
  </si>
  <si>
    <t>Vector Thrust</t>
  </si>
  <si>
    <t>Ship (B/R)</t>
  </si>
  <si>
    <t>Submarine (B/R)</t>
  </si>
  <si>
    <t>Lighter-than-Air Craft (B/R)</t>
  </si>
  <si>
    <t>LTA (blimp)</t>
  </si>
  <si>
    <t>Aerospace</t>
  </si>
  <si>
    <t>Knowledge</t>
  </si>
  <si>
    <t>Science</t>
  </si>
  <si>
    <t>Biology</t>
  </si>
  <si>
    <t>Botany</t>
  </si>
  <si>
    <t>Parabotany</t>
  </si>
  <si>
    <t>Parazoology</t>
  </si>
  <si>
    <t>Zoology</t>
  </si>
  <si>
    <t>Computer Technology</t>
  </si>
  <si>
    <t>Matrix Theory</t>
  </si>
  <si>
    <t>Specific Device</t>
  </si>
  <si>
    <t>Magical Theory</t>
  </si>
  <si>
    <t>Design</t>
  </si>
  <si>
    <t>Hermetic</t>
  </si>
  <si>
    <t>Shamanic</t>
  </si>
  <si>
    <t>History</t>
  </si>
  <si>
    <t>By Continent</t>
  </si>
  <si>
    <t>Military Theory</t>
  </si>
  <si>
    <t>Military History</t>
  </si>
  <si>
    <t>By Continent or Period</t>
  </si>
  <si>
    <t>Air</t>
  </si>
  <si>
    <t>Land</t>
  </si>
  <si>
    <t>Sea</t>
  </si>
  <si>
    <t>Physical Sciences</t>
  </si>
  <si>
    <t>Engineering</t>
  </si>
  <si>
    <t>Geology</t>
  </si>
  <si>
    <t>Physics</t>
  </si>
  <si>
    <t>Psychology</t>
  </si>
  <si>
    <t>Deviant Behavior</t>
  </si>
  <si>
    <t>Group Behavior</t>
  </si>
  <si>
    <t>Individual Behavior</t>
  </si>
  <si>
    <t>Sociology</t>
  </si>
  <si>
    <t>Anthropology</t>
  </si>
  <si>
    <t>Archeology</t>
  </si>
  <si>
    <t>Language</t>
  </si>
  <si>
    <t>Algonkian</t>
  </si>
  <si>
    <t>Algonkin</t>
  </si>
  <si>
    <t>Arapaho</t>
  </si>
  <si>
    <t>Blackfoot</t>
  </si>
  <si>
    <t>Cheyenne</t>
  </si>
  <si>
    <t>Cree</t>
  </si>
  <si>
    <t>Micmac</t>
  </si>
  <si>
    <t>Mohican</t>
  </si>
  <si>
    <t>Ojibwa</t>
  </si>
  <si>
    <t>Shawnee</t>
  </si>
  <si>
    <t>Wlyot</t>
  </si>
  <si>
    <t>Yurok</t>
  </si>
  <si>
    <t>Armenian</t>
  </si>
  <si>
    <t>Athabascan</t>
  </si>
  <si>
    <t>Apache</t>
  </si>
  <si>
    <t>Chipewwyan</t>
  </si>
  <si>
    <t>Navaho</t>
  </si>
  <si>
    <t>Baltic</t>
  </si>
  <si>
    <t>Estonian</t>
  </si>
  <si>
    <t>Latvian</t>
  </si>
  <si>
    <t>Lettish</t>
  </si>
  <si>
    <t>Lithuanian</t>
  </si>
  <si>
    <t>Basque</t>
  </si>
  <si>
    <t>Caddoan</t>
  </si>
  <si>
    <t>Caddo</t>
  </si>
  <si>
    <t>Pawnee</t>
  </si>
  <si>
    <t>Wichita</t>
  </si>
  <si>
    <t>Celtic</t>
  </si>
  <si>
    <t>Breton</t>
  </si>
  <si>
    <t>Irish Gaelic</t>
  </si>
  <si>
    <t>Scottish Gaelic</t>
  </si>
  <si>
    <t>Welsh</t>
  </si>
  <si>
    <t>Chukchi</t>
  </si>
  <si>
    <t>Hybrids</t>
  </si>
  <si>
    <t>City Speak</t>
  </si>
  <si>
    <t>Esperanto</t>
  </si>
  <si>
    <t>Interlingua</t>
  </si>
  <si>
    <t>Dravidian</t>
  </si>
  <si>
    <t>Gondi</t>
  </si>
  <si>
    <t>Kannada</t>
  </si>
  <si>
    <t>Kurukh</t>
  </si>
  <si>
    <t>Malayalam</t>
  </si>
  <si>
    <t>Tamil</t>
  </si>
  <si>
    <t>Telugu</t>
  </si>
  <si>
    <t>Tulu</t>
  </si>
  <si>
    <t>Sperethiel</t>
  </si>
  <si>
    <t>Eskimo</t>
  </si>
  <si>
    <t>Finnic</t>
  </si>
  <si>
    <t>Cheremis</t>
  </si>
  <si>
    <t>Finnish</t>
  </si>
  <si>
    <t>Karelian</t>
  </si>
  <si>
    <t>Lapp</t>
  </si>
  <si>
    <t>Livonian</t>
  </si>
  <si>
    <t>Mordvin</t>
  </si>
  <si>
    <t>Veps</t>
  </si>
  <si>
    <t>Votyak</t>
  </si>
  <si>
    <t>Zyrian</t>
  </si>
  <si>
    <t>Germanic</t>
  </si>
  <si>
    <t>Afrikaans</t>
  </si>
  <si>
    <t>Danish</t>
  </si>
  <si>
    <t>Dutch</t>
  </si>
  <si>
    <t>English</t>
  </si>
  <si>
    <t>Flemish</t>
  </si>
  <si>
    <t>German</t>
  </si>
  <si>
    <t>Icelandic</t>
  </si>
  <si>
    <t>Norwegian</t>
  </si>
  <si>
    <t>Swedish</t>
  </si>
  <si>
    <t>Yiddish</t>
  </si>
  <si>
    <t>Greek</t>
  </si>
  <si>
    <t>Hamitic</t>
  </si>
  <si>
    <t>Beja</t>
  </si>
  <si>
    <t>Berber</t>
  </si>
  <si>
    <t>Galla</t>
  </si>
  <si>
    <t>Hausa</t>
  </si>
  <si>
    <t>Chadic</t>
  </si>
  <si>
    <t>Somali</t>
  </si>
  <si>
    <t>Tuareg</t>
  </si>
  <si>
    <t>Indic</t>
  </si>
  <si>
    <t>Assamese</t>
  </si>
  <si>
    <t>Bengali</t>
  </si>
  <si>
    <t>Bhili</t>
  </si>
  <si>
    <t>Gujarati</t>
  </si>
  <si>
    <t>Hindi</t>
  </si>
  <si>
    <t>Konkani</t>
  </si>
  <si>
    <t>Marathi</t>
  </si>
  <si>
    <t>Oriya</t>
  </si>
  <si>
    <t>Punjabi</t>
  </si>
  <si>
    <t>Rajasthani</t>
  </si>
  <si>
    <t>Sindhi</t>
  </si>
  <si>
    <t>Sinhalese</t>
  </si>
  <si>
    <t>Urdu</t>
  </si>
  <si>
    <t>Indo-Iranian</t>
  </si>
  <si>
    <t>Baluchi</t>
  </si>
  <si>
    <t>Kurdish</t>
  </si>
  <si>
    <t>Persian</t>
  </si>
  <si>
    <t>Farsi</t>
  </si>
  <si>
    <t>Pushtu</t>
  </si>
  <si>
    <t>Iroquoian</t>
  </si>
  <si>
    <t>Cayuga</t>
  </si>
  <si>
    <t>Cherokee</t>
  </si>
  <si>
    <t>Erie</t>
  </si>
  <si>
    <t>Huron</t>
  </si>
  <si>
    <t>Iroquois</t>
  </si>
  <si>
    <t>Mohawk</t>
  </si>
  <si>
    <t>Onandago</t>
  </si>
  <si>
    <t>Oneida</t>
  </si>
  <si>
    <t>Seneca</t>
  </si>
  <si>
    <t>Tuscarora</t>
  </si>
  <si>
    <t>Japanese</t>
  </si>
  <si>
    <t>Khoisan</t>
  </si>
  <si>
    <t>Bushman</t>
  </si>
  <si>
    <t>Hadza</t>
  </si>
  <si>
    <t>Hottentot</t>
  </si>
  <si>
    <t>Nama</t>
  </si>
  <si>
    <t>Sandawe</t>
  </si>
  <si>
    <t>Korean</t>
  </si>
  <si>
    <t>Malayo-Polynesian</t>
  </si>
  <si>
    <t>Bahasa</t>
  </si>
  <si>
    <t>Cebuano</t>
  </si>
  <si>
    <t>Ilocano</t>
  </si>
  <si>
    <t>Javanese</t>
  </si>
  <si>
    <t>Kiriwina</t>
  </si>
  <si>
    <t>Madurese</t>
  </si>
  <si>
    <t>Malayan</t>
  </si>
  <si>
    <t>Maori</t>
  </si>
  <si>
    <t>Melanesian</t>
  </si>
  <si>
    <t>Micronesian</t>
  </si>
  <si>
    <t>Misima</t>
  </si>
  <si>
    <t>Panay-Hiligaynon</t>
  </si>
  <si>
    <t>Polynesian</t>
  </si>
  <si>
    <t>Samar-Leyte</t>
  </si>
  <si>
    <t>Samoan</t>
  </si>
  <si>
    <t>Sundanese</t>
  </si>
  <si>
    <t>Tagalog</t>
  </si>
  <si>
    <t>Taluga</t>
  </si>
  <si>
    <t>Mayan</t>
  </si>
  <si>
    <t>Guatemala</t>
  </si>
  <si>
    <t>Kekchi</t>
  </si>
  <si>
    <t>Mam</t>
  </si>
  <si>
    <t>Quiché-Tzutujil-Cakchique</t>
  </si>
  <si>
    <t>Yucatan</t>
  </si>
  <si>
    <t>Mon-Khmer</t>
  </si>
  <si>
    <t>Annamlte</t>
  </si>
  <si>
    <t>Cambodian</t>
  </si>
  <si>
    <t>Khmer</t>
  </si>
  <si>
    <t>Mon</t>
  </si>
  <si>
    <t>Vietnamese</t>
  </si>
  <si>
    <t>Annamese</t>
  </si>
  <si>
    <t>MongolIc</t>
  </si>
  <si>
    <t>Khalkha</t>
  </si>
  <si>
    <t>Mongolian</t>
  </si>
  <si>
    <t>Muskhogean</t>
  </si>
  <si>
    <t>Chickasaw</t>
  </si>
  <si>
    <t>Choctaw</t>
  </si>
  <si>
    <t>Creek</t>
  </si>
  <si>
    <t>Seminole</t>
  </si>
  <si>
    <t>Niger-Kordofanian</t>
  </si>
  <si>
    <t>Bantu</t>
  </si>
  <si>
    <t>Anyi</t>
  </si>
  <si>
    <t>Ashanti</t>
  </si>
  <si>
    <t>Azande</t>
  </si>
  <si>
    <t>Bassa</t>
  </si>
  <si>
    <t>Baule</t>
  </si>
  <si>
    <t>Bemba</t>
  </si>
  <si>
    <t>Birom</t>
  </si>
  <si>
    <t>Bulu</t>
  </si>
  <si>
    <t>Efik</t>
  </si>
  <si>
    <t>Ewe</t>
  </si>
  <si>
    <t>Fang</t>
  </si>
  <si>
    <t>Fante</t>
  </si>
  <si>
    <t>Fula</t>
  </si>
  <si>
    <t>Ganda</t>
  </si>
  <si>
    <t>Ibo</t>
  </si>
  <si>
    <t>Igbo</t>
  </si>
  <si>
    <t>Kikuyu</t>
  </si>
  <si>
    <t>Kituba</t>
  </si>
  <si>
    <t>Kongo</t>
  </si>
  <si>
    <t>Kpele</t>
  </si>
  <si>
    <t>Kru</t>
  </si>
  <si>
    <t>Luba</t>
  </si>
  <si>
    <t>Lunda</t>
  </si>
  <si>
    <t>Makua</t>
  </si>
  <si>
    <t>Mande</t>
  </si>
  <si>
    <t>Mbundu</t>
  </si>
  <si>
    <t>Mende</t>
  </si>
  <si>
    <t>More</t>
  </si>
  <si>
    <t>Mossi</t>
  </si>
  <si>
    <t>Ngala</t>
  </si>
  <si>
    <t>Ngbaudi</t>
  </si>
  <si>
    <t>Nyamwezi-Sukuma</t>
  </si>
  <si>
    <t>Nyanja</t>
  </si>
  <si>
    <t>Rundi</t>
  </si>
  <si>
    <t>Rwanda</t>
  </si>
  <si>
    <t>Shona</t>
  </si>
  <si>
    <t>Sotho</t>
  </si>
  <si>
    <t>Sukuma</t>
  </si>
  <si>
    <t>Swahili</t>
  </si>
  <si>
    <t>Temne</t>
  </si>
  <si>
    <t>Tiv</t>
  </si>
  <si>
    <t>Tswana</t>
  </si>
  <si>
    <t>Twi</t>
  </si>
  <si>
    <t>Wolof</t>
  </si>
  <si>
    <t>Xhosa</t>
  </si>
  <si>
    <t>Yao</t>
  </si>
  <si>
    <t>Yoruba</t>
  </si>
  <si>
    <t>Zande</t>
  </si>
  <si>
    <t>Zulu</t>
  </si>
  <si>
    <t>Nilotic</t>
  </si>
  <si>
    <t>Bagirmi</t>
  </si>
  <si>
    <t>Dinka</t>
  </si>
  <si>
    <t>Fur</t>
  </si>
  <si>
    <t>Kanembu</t>
  </si>
  <si>
    <t>Kanuri</t>
  </si>
  <si>
    <t>Koman</t>
  </si>
  <si>
    <t>Luo</t>
  </si>
  <si>
    <t>Maban</t>
  </si>
  <si>
    <t>Masai</t>
  </si>
  <si>
    <t>Nuer</t>
  </si>
  <si>
    <t>Sango</t>
  </si>
  <si>
    <t>Shilluk</t>
  </si>
  <si>
    <t>Songhai</t>
  </si>
  <si>
    <t>Wadai</t>
  </si>
  <si>
    <t>Oto-Manguan</t>
  </si>
  <si>
    <t>Mixtec</t>
  </si>
  <si>
    <t>Otomi</t>
  </si>
  <si>
    <t>Zapotec</t>
  </si>
  <si>
    <t>Papuan</t>
  </si>
  <si>
    <t>Dayak</t>
  </si>
  <si>
    <t>Negrito</t>
  </si>
  <si>
    <t>Papu</t>
  </si>
  <si>
    <t>Romance</t>
  </si>
  <si>
    <t>Catalan</t>
  </si>
  <si>
    <t>French</t>
  </si>
  <si>
    <t>Galician</t>
  </si>
  <si>
    <t>Italian</t>
  </si>
  <si>
    <t>Portuguese</t>
  </si>
  <si>
    <t>Provencal</t>
  </si>
  <si>
    <t>Rumanian</t>
  </si>
  <si>
    <t>Spanish</t>
  </si>
  <si>
    <t>Sallsh</t>
  </si>
  <si>
    <t>Chehalis</t>
  </si>
  <si>
    <t>Okanagon</t>
  </si>
  <si>
    <t>Salish</t>
  </si>
  <si>
    <t>Semitic</t>
  </si>
  <si>
    <t>Amharic</t>
  </si>
  <si>
    <t>Arabic</t>
  </si>
  <si>
    <t>Harari</t>
  </si>
  <si>
    <t>Hebrew</t>
  </si>
  <si>
    <t>Neo-Aramaic</t>
  </si>
  <si>
    <t>Tigré</t>
  </si>
  <si>
    <t>Tigrinya</t>
  </si>
  <si>
    <t>Sino-Tibetan</t>
  </si>
  <si>
    <t>Burmese</t>
  </si>
  <si>
    <t>Cantonese</t>
  </si>
  <si>
    <t>Hakka</t>
  </si>
  <si>
    <t>Kashmiri</t>
  </si>
  <si>
    <t>Lao</t>
  </si>
  <si>
    <t>Mandarin</t>
  </si>
  <si>
    <t>Min</t>
  </si>
  <si>
    <t>Nepali</t>
  </si>
  <si>
    <t>Shan</t>
  </si>
  <si>
    <t>Thai</t>
  </si>
  <si>
    <t>Tibetan</t>
  </si>
  <si>
    <t>Wu</t>
  </si>
  <si>
    <t>Yueh</t>
  </si>
  <si>
    <t>Siouan</t>
  </si>
  <si>
    <t>Catawba</t>
  </si>
  <si>
    <t>Crow</t>
  </si>
  <si>
    <t>Dakota</t>
  </si>
  <si>
    <t>Hidatsa</t>
  </si>
  <si>
    <t>Omaha</t>
  </si>
  <si>
    <t>Osage</t>
  </si>
  <si>
    <t>Slavic</t>
  </si>
  <si>
    <t>Bulgarian</t>
  </si>
  <si>
    <t>Belorussian</t>
  </si>
  <si>
    <t>Czech</t>
  </si>
  <si>
    <t>Georgian</t>
  </si>
  <si>
    <t>Macedonian</t>
  </si>
  <si>
    <t>Polish</t>
  </si>
  <si>
    <t>Russian</t>
  </si>
  <si>
    <t>Serbo-Croatian</t>
  </si>
  <si>
    <t>Slovak</t>
  </si>
  <si>
    <t>Slovene</t>
  </si>
  <si>
    <t>Ukrainian</t>
  </si>
  <si>
    <t>South American Indian</t>
  </si>
  <si>
    <t>Arowakan</t>
  </si>
  <si>
    <t>Cariban</t>
  </si>
  <si>
    <t>Quechua</t>
  </si>
  <si>
    <t>Tupi-Guarani</t>
  </si>
  <si>
    <t>Tllngilt</t>
  </si>
  <si>
    <t>Tslmshlan</t>
  </si>
  <si>
    <t>Tungus</t>
  </si>
  <si>
    <t>Turkic</t>
  </si>
  <si>
    <t>Azerbaijani</t>
  </si>
  <si>
    <t>Chuvash</t>
  </si>
  <si>
    <t>Kazakh</t>
  </si>
  <si>
    <t>Kirghiz</t>
  </si>
  <si>
    <t>Tatar</t>
  </si>
  <si>
    <t>Turki</t>
  </si>
  <si>
    <t>Turkish</t>
  </si>
  <si>
    <t>Uzbek</t>
  </si>
  <si>
    <t>Yakut</t>
  </si>
  <si>
    <t>Ugrian</t>
  </si>
  <si>
    <t>Magyar</t>
  </si>
  <si>
    <t>Hungarian</t>
  </si>
  <si>
    <t>Ostyak</t>
  </si>
  <si>
    <t>Vogul</t>
  </si>
  <si>
    <t>Uto-Aztecan</t>
  </si>
  <si>
    <t>Aztec</t>
  </si>
  <si>
    <t>Comanche</t>
  </si>
  <si>
    <t>Hopi</t>
  </si>
  <si>
    <t>Paiute</t>
  </si>
  <si>
    <t>Papago</t>
  </si>
  <si>
    <t>Pima</t>
  </si>
  <si>
    <t>Shoshoni</t>
  </si>
  <si>
    <t>Ute</t>
  </si>
  <si>
    <t>Zuni</t>
  </si>
  <si>
    <t>SR1</t>
  </si>
  <si>
    <t>SR2</t>
  </si>
  <si>
    <t>Reach /Class</t>
  </si>
  <si>
    <t>Damage Code</t>
  </si>
  <si>
    <t>Power</t>
  </si>
  <si>
    <t>Staging</t>
  </si>
  <si>
    <t>Damage</t>
  </si>
  <si>
    <t>Melee Weapons</t>
  </si>
  <si>
    <t>Edged</t>
  </si>
  <si>
    <t>Katana</t>
  </si>
  <si>
    <t>+1</t>
  </si>
  <si>
    <t>M3</t>
  </si>
  <si>
    <t>-</t>
  </si>
  <si>
    <t>L1</t>
  </si>
  <si>
    <t>L</t>
  </si>
  <si>
    <t>M2</t>
  </si>
  <si>
    <t>Ares Monosword</t>
  </si>
  <si>
    <t>—</t>
  </si>
  <si>
    <t>Centurion Laser Axe</t>
  </si>
  <si>
    <t>Combat Axe</t>
  </si>
  <si>
    <t>+2</t>
  </si>
  <si>
    <t>- Thrusting Point</t>
  </si>
  <si>
    <t>Survival Knife</t>
  </si>
  <si>
    <t>Pole Arms</t>
  </si>
  <si>
    <t>Pole Arm</t>
  </si>
  <si>
    <t>S3</t>
  </si>
  <si>
    <t>L2 +Spcl</t>
  </si>
  <si>
    <t>S(e)</t>
  </si>
  <si>
    <t>AZ-150 Stun Baton</t>
  </si>
  <si>
    <t>Whips/Flails</t>
  </si>
  <si>
    <t>Mono Whip</t>
  </si>
  <si>
    <t>S4</t>
  </si>
  <si>
    <t>M1</t>
  </si>
  <si>
    <t>Shock Glove</t>
  </si>
  <si>
    <t>+7S Stun</t>
  </si>
  <si>
    <t>Cyberweapons</t>
  </si>
  <si>
    <t>L2</t>
  </si>
  <si>
    <t>Improved Hand Razors</t>
  </si>
  <si>
    <t>Spurs</t>
  </si>
  <si>
    <t>Forearm Snap Blades</t>
  </si>
  <si>
    <t>Ranger-X Bow</t>
  </si>
  <si>
    <t>L3</t>
  </si>
  <si>
    <t>Medium</t>
  </si>
  <si>
    <t>Heavy</t>
  </si>
  <si>
    <t>S2</t>
  </si>
  <si>
    <t>Streetline Special</t>
  </si>
  <si>
    <t>Walther Palm Pistol</t>
  </si>
  <si>
    <t>Tiffani Self-Defender</t>
  </si>
  <si>
    <t>Colt America L36</t>
  </si>
  <si>
    <t>Light Pistol</t>
  </si>
  <si>
    <t>Beretta Model 101T</t>
  </si>
  <si>
    <t>Fichetti Security 500</t>
  </si>
  <si>
    <t>Ares Light Fire 70</t>
  </si>
  <si>
    <t>Beretta 200ST</t>
  </si>
  <si>
    <t>Ceska vz/120</t>
  </si>
  <si>
    <t>Seco LD-120</t>
  </si>
  <si>
    <t>Ares Crusader MP</t>
  </si>
  <si>
    <t>Machine Pistol</t>
  </si>
  <si>
    <t>Ceska Black Scorpion</t>
  </si>
  <si>
    <t>Heavy Pistol</t>
  </si>
  <si>
    <t>Ares Predator II</t>
  </si>
  <si>
    <t>Ares Predator III</t>
  </si>
  <si>
    <t>Ares Predator IV</t>
  </si>
  <si>
    <t>Ares Viper</t>
  </si>
  <si>
    <t>S(f)</t>
  </si>
  <si>
    <t>P(f)</t>
  </si>
  <si>
    <t>Browning Max-Power</t>
  </si>
  <si>
    <t>Browning Ultra-Power</t>
  </si>
  <si>
    <t>Remington Roomsweeper</t>
  </si>
  <si>
    <t>Ruger Super Warhawk</t>
  </si>
  <si>
    <t>Colt Manhunter</t>
  </si>
  <si>
    <t>Defiance Super Shock</t>
  </si>
  <si>
    <t>Pg 120</t>
  </si>
  <si>
    <t>Electrical</t>
  </si>
  <si>
    <t>Special</t>
  </si>
  <si>
    <t>Narcoject Pistol</t>
  </si>
  <si>
    <t>As toxin</t>
  </si>
  <si>
    <t>Narcoject Rifle</t>
  </si>
  <si>
    <t>Net Gun, Normal</t>
  </si>
  <si>
    <t>Net Gun, Large</t>
  </si>
  <si>
    <t>Sub-Machine Gun</t>
  </si>
  <si>
    <t>AK-97 SMG/Carbine</t>
  </si>
  <si>
    <t>Uzi III</t>
  </si>
  <si>
    <t>Uzi IV</t>
  </si>
  <si>
    <t>Berretta Model 70</t>
  </si>
  <si>
    <t>H&amp;K HK227</t>
  </si>
  <si>
    <t>H&amp;K HK227S</t>
  </si>
  <si>
    <t>H&amp;K MP-5TX</t>
  </si>
  <si>
    <t>Ingram Smartgun</t>
  </si>
  <si>
    <t>SCK Model 100</t>
  </si>
  <si>
    <t>Steyr AUG-CSL (SMG)</t>
  </si>
  <si>
    <t>Rifles</t>
  </si>
  <si>
    <t>AK-97</t>
  </si>
  <si>
    <t>Assault</t>
  </si>
  <si>
    <t>AK-98</t>
  </si>
  <si>
    <t>FN HAR</t>
  </si>
  <si>
    <t>Colt M22A2</t>
  </si>
  <si>
    <t>H&amp;K G12A2z</t>
  </si>
  <si>
    <t>Samopal vz 88V</t>
  </si>
  <si>
    <t>Steyr AUG-CSL (AR)</t>
  </si>
  <si>
    <t>Remington 750</t>
  </si>
  <si>
    <t>Sporting</t>
  </si>
  <si>
    <t>Remington 950</t>
  </si>
  <si>
    <t>Ruger 100</t>
  </si>
  <si>
    <t>Steyr AUG-CSL (Carbine)</t>
  </si>
  <si>
    <t>Ranger Arms SM-3</t>
  </si>
  <si>
    <t>Sniper</t>
  </si>
  <si>
    <t>Walther WA-2100</t>
  </si>
  <si>
    <t>Enfield AS7</t>
  </si>
  <si>
    <t>Defiance T-250</t>
  </si>
  <si>
    <t>Mossberg CMDT</t>
  </si>
  <si>
    <t>Mossberg 5M-CMDT</t>
  </si>
  <si>
    <t>Ares MP Laser</t>
  </si>
  <si>
    <t>Gunnery Weapons</t>
  </si>
  <si>
    <t>Ingram Valiant</t>
  </si>
  <si>
    <t>LMG</t>
  </si>
  <si>
    <t>Ares MP-LMG</t>
  </si>
  <si>
    <t>GE Vindicator Minigun</t>
  </si>
  <si>
    <t>Steyr AUG-CSL (LMG)</t>
  </si>
  <si>
    <t>Medium Machine Gun</t>
  </si>
  <si>
    <t>MMG</t>
  </si>
  <si>
    <t>FN MAG-5 MMG</t>
  </si>
  <si>
    <t>Heavy Machine Gun</t>
  </si>
  <si>
    <t>HMG</t>
  </si>
  <si>
    <t>Stoner-Ares M107</t>
  </si>
  <si>
    <t>GL</t>
  </si>
  <si>
    <t>Cannon</t>
  </si>
  <si>
    <t>D4</t>
  </si>
  <si>
    <t>D</t>
  </si>
  <si>
    <t>Panther</t>
  </si>
  <si>
    <t>Missile</t>
  </si>
  <si>
    <t>By Missile</t>
  </si>
  <si>
    <t>AVM</t>
  </si>
  <si>
    <t>D8</t>
  </si>
  <si>
    <t>APM</t>
  </si>
  <si>
    <t>HEM</t>
  </si>
  <si>
    <t>M4</t>
  </si>
  <si>
    <t>Modifications</t>
  </si>
  <si>
    <t>Weight</t>
  </si>
  <si>
    <t>Cost</t>
  </si>
  <si>
    <t>Con.</t>
  </si>
  <si>
    <t>Avail</t>
  </si>
  <si>
    <t>S I</t>
  </si>
  <si>
    <t>Interval</t>
  </si>
  <si>
    <t>Rating</t>
  </si>
  <si>
    <t>General</t>
  </si>
  <si>
    <t>Fine Clothing</t>
  </si>
  <si>
    <t>Always</t>
  </si>
  <si>
    <t>Ordinary Clothing</t>
  </si>
  <si>
    <t>Riot Shield, Small</t>
  </si>
  <si>
    <t>8/14 days</t>
  </si>
  <si>
    <t>Riot Shield, Large</t>
  </si>
  <si>
    <t>Riot Shield, Ballistic</t>
  </si>
  <si>
    <t>Tres Chic Clothing</t>
  </si>
  <si>
    <t>Actioneer Business Clothes</t>
  </si>
  <si>
    <t>Feedback Clothing</t>
  </si>
  <si>
    <t>+8</t>
  </si>
  <si>
    <t>+500</t>
  </si>
  <si>
    <t>Armored Clothing</t>
  </si>
  <si>
    <t>Armor Clothing</t>
  </si>
  <si>
    <t>2/36 hrs</t>
  </si>
  <si>
    <t>+6</t>
  </si>
  <si>
    <t>Armor Jacket</t>
  </si>
  <si>
    <t>3/36 hrs</t>
  </si>
  <si>
    <t>+3</t>
  </si>
  <si>
    <t>Vest w/ Plates</t>
  </si>
  <si>
    <t>Lined Coat</t>
  </si>
  <si>
    <t>2/24 hrs</t>
  </si>
  <si>
    <t>Helmet</t>
  </si>
  <si>
    <t>Form Fitting L1</t>
  </si>
  <si>
    <t>3/48 hrs</t>
  </si>
  <si>
    <t>Form Fitting L2</t>
  </si>
  <si>
    <t>4/48 hrs</t>
  </si>
  <si>
    <t>Form Fitting L3</t>
  </si>
  <si>
    <t>Secure Clothing</t>
  </si>
  <si>
    <t>Secure Jacket</t>
  </si>
  <si>
    <t>4/36 hrs</t>
  </si>
  <si>
    <t>Secure Vest</t>
  </si>
  <si>
    <t>Secure Ultra-Vest</t>
  </si>
  <si>
    <t>Secure Long Coat</t>
  </si>
  <si>
    <t>3/24 hrs</t>
  </si>
  <si>
    <t>Leather Clothes</t>
  </si>
  <si>
    <t>Real</t>
  </si>
  <si>
    <t>+200</t>
  </si>
  <si>
    <t>Synthetic</t>
  </si>
  <si>
    <t>+150</t>
  </si>
  <si>
    <t>Camouflage Suit</t>
  </si>
  <si>
    <t>Camo Jacket</t>
  </si>
  <si>
    <t>5/36 hrs</t>
  </si>
  <si>
    <t>Chameleon Suit</t>
  </si>
  <si>
    <t>Security Armor</t>
  </si>
  <si>
    <t>Light Security</t>
  </si>
  <si>
    <t>12/10 days</t>
  </si>
  <si>
    <t>Medium Security</t>
  </si>
  <si>
    <t>14/10 days</t>
  </si>
  <si>
    <t>Heavy Security</t>
  </si>
  <si>
    <t>16/14 days</t>
  </si>
  <si>
    <t>Security Helmet</t>
  </si>
  <si>
    <t>12/14 days</t>
  </si>
  <si>
    <t>Heavy Armor</t>
  </si>
  <si>
    <t>Partial</t>
  </si>
  <si>
    <t>8/10 days</t>
  </si>
  <si>
    <t>Full Suit</t>
  </si>
  <si>
    <t>Full Body Armor</t>
  </si>
  <si>
    <t>Urban Explorer Jumpsuit</t>
  </si>
  <si>
    <t>- Helmet</t>
  </si>
  <si>
    <t>- Chemical Seal</t>
  </si>
  <si>
    <t>- Environment Adaptation</t>
  </si>
  <si>
    <t>IF(ISNUMBER(T13)=true,(IF(ISBLANK(S13)=true,(vlookup(R10,SR2SkillsSR3,5,false)),(IF(ISBLANK(R13)=true,"",(vlookup(S10,SR2SpecializationSR3,4,false)))))),"")</t>
  </si>
  <si>
    <t>IF(ISBLANK(S13)=true,(vlookup(R10,SR2SkillsSR3,5,false)),(IF(ISBLANK(R13)=true,"",(vlookup(S10,SR2SpecializationSR3,4,false)))))</t>
  </si>
  <si>
    <t>IF(ISBLANK(R13)=true,"",(vlookup(S10,SR2SpecializationSR3,4,false)))</t>
  </si>
  <si>
    <t>vlookup(R10,SR2SkillsSR3,5,false)</t>
  </si>
  <si>
    <t>vlookup(S10,SR2SpecializationSR3,4,false)</t>
  </si>
  <si>
    <t>SR1/SR2/SR3 TNs</t>
  </si>
  <si>
    <t>Task Description</t>
  </si>
  <si>
    <t>SR4 Threshold</t>
  </si>
  <si>
    <t>SR1/SR2 Skills List</t>
  </si>
  <si>
    <t>SR3 Skills List</t>
  </si>
  <si>
    <t>SR4 Skills List</t>
  </si>
  <si>
    <t>Simple</t>
  </si>
  <si>
    <t>Routine</t>
  </si>
  <si>
    <t>Average</t>
  </si>
  <si>
    <t>Challenging</t>
  </si>
  <si>
    <t>Difficult</t>
  </si>
  <si>
    <t>Strenuous</t>
  </si>
  <si>
    <t>Extreme</t>
  </si>
  <si>
    <t>Nearly Impossible</t>
  </si>
  <si>
    <t>Movement Multiplier</t>
  </si>
  <si>
    <t>SR4 Movement</t>
  </si>
  <si>
    <t>Walk</t>
  </si>
  <si>
    <t>Dwarf</t>
  </si>
  <si>
    <t>Elf</t>
  </si>
  <si>
    <t>Human</t>
  </si>
  <si>
    <t>Troll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</si>
</sst>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</font>
    <font/>
    <font>
      <sz val="10.0"/>
      <color rgb="FF000000"/>
    </font>
    <font>
      <sz val="10.0"/>
      <color rgb="FFFFFFFF"/>
    </font>
    <font>
      <sz val="7.0"/>
      <color rgb="FF000000"/>
    </font>
    <font>
      <sz val="7.0"/>
    </font>
    <font>
      <b/>
      <sz val="10.0"/>
      <color rgb="FF000000"/>
    </font>
    <font>
      <b/>
      <sz val="10.0"/>
    </font>
    <font>
      <sz val="10.0"/>
      <color rgb="FF292526"/>
    </font>
    <font>
      <sz val="10.0"/>
      <color rgb="FF2B2B2B"/>
    </font>
    <font>
      <sz val="10.0"/>
      <color rgb="FF3D3D3D"/>
    </font>
    <font>
      <sz val="10.0"/>
      <color rgb="FF5C5C5D"/>
    </font>
    <font>
      <i/>
      <sz val="9.0"/>
      <color rgb="FF000000"/>
    </font>
    <font>
      <sz val="9.0"/>
      <color rgb="FF000000"/>
    </font>
  </fonts>
  <fills count="1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0066CC"/>
        <bgColor rgb="FF0066CC"/>
      </patternFill>
    </fill>
    <fill>
      <patternFill patternType="solid">
        <fgColor rgb="FFE6FF00"/>
        <bgColor rgb="FFE6FF00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FAFFB8"/>
        <bgColor rgb="FFFAFFB8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3C78D8"/>
        <bgColor rgb="FF3C78D8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E6E6E6"/>
        <bgColor rgb="FFE6E6E6"/>
      </patternFill>
    </fill>
  </fills>
  <borders count="16">
    <border/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15">
    <xf borderId="0" fillId="0" fontId="0" numFmtId="0" xfId="0" applyAlignment="1" applyFont="1">
      <alignment readingOrder="0" shrinkToFit="0" vertical="bottom" wrapText="1"/>
    </xf>
    <xf borderId="0" fillId="2" fontId="1" numFmtId="0" xfId="0" applyAlignment="1" applyFill="1" applyFont="1">
      <alignment shrinkToFit="0" wrapText="1"/>
    </xf>
    <xf borderId="0" fillId="2" fontId="2" numFmtId="0" xfId="0" applyAlignment="1" applyFont="1">
      <alignment horizontal="center" shrinkToFit="0" vertical="center" wrapText="0"/>
    </xf>
    <xf borderId="0" fillId="2" fontId="2" numFmtId="0" xfId="0" applyAlignment="1" applyFont="1">
      <alignment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3" fontId="2" numFmtId="0" xfId="0" applyAlignment="1" applyFill="1" applyFont="1">
      <alignment shrinkToFit="0" vertical="center" wrapText="0"/>
    </xf>
    <xf borderId="0" fillId="4" fontId="2" numFmtId="0" xfId="0" applyAlignment="1" applyFill="1" applyFont="1">
      <alignment shrinkToFit="0" vertical="center" wrapText="0"/>
    </xf>
    <xf borderId="0" fillId="5" fontId="2" numFmtId="0" xfId="0" applyAlignment="1" applyFill="1" applyFont="1">
      <alignment shrinkToFit="0" vertical="center" wrapText="0"/>
    </xf>
    <xf borderId="0" fillId="6" fontId="2" numFmtId="0" xfId="0" applyAlignment="1" applyFill="1" applyFont="1">
      <alignment shrinkToFit="0" vertical="center" wrapText="0"/>
    </xf>
    <xf borderId="0" fillId="6" fontId="2" numFmtId="0" xfId="0" applyAlignment="1" applyFont="1">
      <alignment horizontal="center" shrinkToFit="0" vertical="center" wrapText="0"/>
    </xf>
    <xf borderId="0" fillId="3" fontId="2" numFmtId="0" xfId="0" applyAlignment="1" applyFont="1">
      <alignment horizontal="center" shrinkToFit="0" vertical="center" wrapText="0"/>
    </xf>
    <xf borderId="0" fillId="7" fontId="2" numFmtId="0" xfId="0" applyAlignment="1" applyFill="1" applyFont="1">
      <alignment horizontal="center" readingOrder="0" shrinkToFit="0" vertical="center" wrapText="0"/>
    </xf>
    <xf borderId="0" fillId="8" fontId="2" numFmtId="0" xfId="0" applyAlignment="1" applyFill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7" fontId="2" numFmtId="0" xfId="0" applyAlignment="1" applyFont="1">
      <alignment readingOrder="0" shrinkToFit="0" vertical="center" wrapText="0"/>
    </xf>
    <xf borderId="0" fillId="9" fontId="2" numFmtId="0" xfId="0" applyAlignment="1" applyFill="1" applyFont="1">
      <alignment horizontal="center" readingOrder="0" shrinkToFit="0" vertical="center" wrapText="0"/>
    </xf>
    <xf borderId="0" fillId="8" fontId="2" numFmtId="0" xfId="0" applyAlignment="1" applyFont="1">
      <alignment readingOrder="0" shrinkToFit="0" vertical="center" wrapText="0"/>
    </xf>
    <xf borderId="0" fillId="8" fontId="1" numFmtId="0" xfId="0" applyAlignment="1" applyFont="1">
      <alignment readingOrder="0" shrinkToFit="0" wrapText="1"/>
    </xf>
    <xf borderId="0" fillId="0" fontId="2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8" fontId="1" numFmtId="0" xfId="0" applyAlignment="1" applyFont="1">
      <alignment shrinkToFit="0" wrapText="1"/>
    </xf>
    <xf borderId="0" fillId="8" fontId="2" numFmtId="0" xfId="0" applyAlignment="1" applyFont="1">
      <alignment shrinkToFit="0" vertical="center" wrapText="0"/>
    </xf>
    <xf borderId="0" fillId="9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7" fontId="1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0" fillId="9" fontId="2" numFmtId="0" xfId="0" applyAlignment="1" applyFont="1">
      <alignment shrinkToFit="0" vertical="center" wrapText="0"/>
    </xf>
    <xf borderId="0" fillId="0" fontId="2" numFmtId="0" xfId="0" applyAlignment="1" applyFont="1">
      <alignment horizontal="right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7" fontId="2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left" shrinkToFit="0" vertical="bottom" wrapText="1"/>
    </xf>
    <xf borderId="0" fillId="0" fontId="3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horizontal="center" shrinkToFit="0" vertical="center" wrapText="0"/>
    </xf>
    <xf borderId="0" fillId="7" fontId="1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vertical="top" wrapText="1"/>
    </xf>
    <xf borderId="0" fillId="9" fontId="1" numFmtId="0" xfId="0" applyAlignment="1" applyFont="1">
      <alignment horizontal="center" shrinkToFit="0" vertical="bottom" wrapText="1"/>
    </xf>
    <xf borderId="0" fillId="10" fontId="2" numFmtId="0" xfId="0" applyAlignment="1" applyFill="1" applyFont="1">
      <alignment shrinkToFit="0" vertical="center" wrapText="0"/>
    </xf>
    <xf borderId="0" fillId="8" fontId="4" numFmtId="0" xfId="0" applyAlignment="1" applyFont="1">
      <alignment readingOrder="0" shrinkToFit="0" vertical="center" wrapText="0"/>
    </xf>
    <xf borderId="0" fillId="9" fontId="2" numFmtId="0" xfId="0" applyAlignment="1" applyFont="1">
      <alignment horizontal="center" readingOrder="0" shrinkToFit="0" vertical="center" wrapText="0"/>
    </xf>
    <xf borderId="0" fillId="3" fontId="1" numFmtId="0" xfId="0" applyAlignment="1" applyFont="1">
      <alignment shrinkToFit="0" wrapText="1"/>
    </xf>
    <xf borderId="0" fillId="10" fontId="1" numFmtId="0" xfId="0" applyAlignment="1" applyFont="1">
      <alignment shrinkToFit="0" wrapText="1"/>
    </xf>
    <xf borderId="0" fillId="10" fontId="5" numFmtId="0" xfId="0" applyAlignment="1" applyFont="1">
      <alignment shrinkToFit="0" wrapText="1"/>
    </xf>
    <xf borderId="0" fillId="10" fontId="4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9" fontId="2" numFmtId="0" xfId="0" applyAlignment="1" applyFont="1">
      <alignment horizontal="center" shrinkToFit="0" vertical="center" wrapText="0"/>
    </xf>
    <xf borderId="0" fillId="9" fontId="1" numFmtId="0" xfId="0" applyAlignment="1" applyFont="1">
      <alignment shrinkToFit="0" wrapText="1"/>
    </xf>
    <xf borderId="1" fillId="2" fontId="1" numFmtId="0" xfId="0" applyAlignment="1" applyBorder="1" applyFont="1">
      <alignment shrinkToFit="0" wrapText="1"/>
    </xf>
    <xf borderId="1" fillId="2" fontId="2" numFmtId="0" xfId="0" applyAlignment="1" applyBorder="1" applyFont="1">
      <alignment horizontal="center" shrinkToFit="0" vertical="center" wrapText="0"/>
    </xf>
    <xf borderId="1" fillId="2" fontId="2" numFmtId="0" xfId="0" applyAlignment="1" applyBorder="1" applyFont="1">
      <alignment horizontal="left" shrinkToFit="0" vertical="center" wrapText="0"/>
    </xf>
    <xf borderId="2" fillId="2" fontId="2" numFmtId="0" xfId="0" applyAlignment="1" applyBorder="1" applyFont="1">
      <alignment shrinkToFit="0" vertical="center" wrapText="0"/>
    </xf>
    <xf borderId="3" fillId="0" fontId="2" numFmtId="0" xfId="0" applyAlignment="1" applyBorder="1" applyFont="1">
      <alignment horizontal="left" readingOrder="0" shrinkToFit="0" vertical="center" wrapText="0"/>
    </xf>
    <xf borderId="3" fillId="0" fontId="2" numFmtId="0" xfId="0" applyAlignment="1" applyBorder="1" applyFont="1">
      <alignment horizontal="center" readingOrder="0" shrinkToFit="0" vertical="center" wrapText="0"/>
    </xf>
    <xf borderId="4" fillId="0" fontId="2" numFmtId="0" xfId="0" applyAlignment="1" applyBorder="1" applyFont="1">
      <alignment horizontal="center" readingOrder="0" shrinkToFit="0" vertical="center" wrapText="0"/>
    </xf>
    <xf borderId="5" fillId="0" fontId="1" numFmtId="0" xfId="0" applyAlignment="1" applyBorder="1" applyFont="1">
      <alignment shrinkToFit="0" wrapText="1"/>
    </xf>
    <xf borderId="6" fillId="0" fontId="1" numFmtId="0" xfId="0" applyAlignment="1" applyBorder="1" applyFont="1">
      <alignment shrinkToFit="0" wrapText="1"/>
    </xf>
    <xf borderId="7" fillId="0" fontId="2" numFmtId="0" xfId="0" applyAlignment="1" applyBorder="1" applyFont="1">
      <alignment horizontal="center" readingOrder="0" shrinkToFit="0" vertical="center" wrapText="0"/>
    </xf>
    <xf borderId="8" fillId="0" fontId="1" numFmtId="0" xfId="0" applyAlignment="1" applyBorder="1" applyFont="1">
      <alignment shrinkToFit="0" wrapText="1"/>
    </xf>
    <xf borderId="9" fillId="0" fontId="1" numFmtId="0" xfId="0" applyAlignment="1" applyBorder="1" applyFont="1">
      <alignment shrinkToFit="0" wrapText="1"/>
    </xf>
    <xf borderId="2" fillId="2" fontId="1" numFmtId="0" xfId="0" applyAlignment="1" applyBorder="1" applyFont="1">
      <alignment shrinkToFit="0" wrapText="1"/>
    </xf>
    <xf borderId="10" fillId="0" fontId="1" numFmtId="0" xfId="0" applyAlignment="1" applyBorder="1" applyFont="1">
      <alignment shrinkToFit="0" wrapText="1"/>
    </xf>
    <xf borderId="11" fillId="0" fontId="2" numFmtId="0" xfId="0" applyAlignment="1" applyBorder="1" applyFont="1">
      <alignment horizontal="center" readingOrder="0" shrinkToFit="0" vertical="center" wrapText="0"/>
    </xf>
    <xf borderId="11" fillId="0" fontId="2" numFmtId="0" xfId="0" applyAlignment="1" applyBorder="1" applyFont="1">
      <alignment readingOrder="0" shrinkToFit="0" vertical="center" wrapText="0"/>
    </xf>
    <xf borderId="11" fillId="0" fontId="2" numFmtId="0" xfId="0" applyAlignment="1" applyBorder="1" applyFont="1">
      <alignment horizontal="left" readingOrder="0" shrinkToFit="0" vertical="center" wrapText="0"/>
    </xf>
    <xf borderId="12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shrinkToFit="0" wrapText="1"/>
    </xf>
    <xf borderId="11" fillId="0" fontId="2" numFmtId="0" xfId="0" applyAlignment="1" applyBorder="1" applyFont="1">
      <alignment horizontal="center" shrinkToFit="0" vertical="center" wrapText="0"/>
    </xf>
    <xf borderId="11" fillId="0" fontId="2" numFmtId="0" xfId="0" applyAlignment="1" applyBorder="1" applyFont="1">
      <alignment horizontal="center" shrinkToFit="0" vertical="center" wrapText="0"/>
    </xf>
    <xf borderId="11" fillId="6" fontId="2" numFmtId="0" xfId="0" applyAlignment="1" applyBorder="1" applyFont="1">
      <alignment horizontal="center" shrinkToFit="0" vertical="center" wrapText="0"/>
    </xf>
    <xf borderId="11" fillId="0" fontId="2" numFmtId="0" xfId="0" applyAlignment="1" applyBorder="1" applyFont="1">
      <alignment horizontal="left" shrinkToFit="0" vertical="center" wrapText="0"/>
    </xf>
    <xf borderId="11" fillId="0" fontId="2" numFmtId="0" xfId="0" applyAlignment="1" applyBorder="1" applyFont="1">
      <alignment shrinkToFit="0" vertical="center" wrapText="0"/>
    </xf>
    <xf borderId="0" fillId="2" fontId="1" numFmtId="0" xfId="0" applyAlignment="1" applyFont="1">
      <alignment horizontal="left" shrinkToFit="0" vertical="bottom" wrapText="1"/>
    </xf>
    <xf borderId="1" fillId="0" fontId="2" numFmtId="0" xfId="0" applyAlignment="1" applyBorder="1" applyFont="1">
      <alignment readingOrder="0" shrinkToFit="0" vertical="center" wrapText="0"/>
    </xf>
    <xf borderId="1" fillId="0" fontId="1" numFmtId="0" xfId="0" applyAlignment="1" applyBorder="1" applyFont="1">
      <alignment horizontal="left" shrinkToFit="0" vertical="bottom" wrapText="1"/>
    </xf>
    <xf borderId="4" fillId="0" fontId="1" numFmtId="0" xfId="0" applyAlignment="1" applyBorder="1" applyFont="1">
      <alignment horizontal="center" readingOrder="0" shrinkToFit="0" vertical="bottom" wrapText="1"/>
    </xf>
    <xf borderId="14" fillId="2" fontId="1" numFmtId="0" xfId="0" applyAlignment="1" applyBorder="1" applyFont="1">
      <alignment shrinkToFit="0" wrapText="1"/>
    </xf>
    <xf borderId="11" fillId="0" fontId="6" numFmtId="0" xfId="0" applyAlignment="1" applyBorder="1" applyFont="1">
      <alignment readingOrder="0" shrinkToFit="0" vertical="center" wrapText="0"/>
    </xf>
    <xf borderId="11" fillId="0" fontId="6" numFmtId="0" xfId="0" applyAlignment="1" applyBorder="1" applyFont="1">
      <alignment horizontal="center" readingOrder="0" shrinkToFit="0" vertical="center" wrapText="0"/>
    </xf>
    <xf borderId="11" fillId="0" fontId="6" numFmtId="0" xfId="0" applyAlignment="1" applyBorder="1" applyFont="1">
      <alignment horizontal="left" readingOrder="0" shrinkToFit="0" vertical="center" wrapText="0"/>
    </xf>
    <xf borderId="11" fillId="0" fontId="7" numFmtId="0" xfId="0" applyAlignment="1" applyBorder="1" applyFont="1">
      <alignment horizontal="center" readingOrder="0" shrinkToFit="0" vertical="bottom" wrapText="1"/>
    </xf>
    <xf borderId="4" fillId="0" fontId="2" numFmtId="0" xfId="0" applyAlignment="1" applyBorder="1" applyFon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5" fillId="0" fontId="2" numFmtId="0" xfId="0" applyAlignment="1" applyBorder="1" applyFont="1">
      <alignment shrinkToFit="0" vertical="center" wrapText="0"/>
    </xf>
    <xf borderId="4" fillId="0" fontId="1" numFmtId="0" xfId="0" applyAlignment="1" applyBorder="1" applyFont="1">
      <alignment readingOrder="0" shrinkToFit="0" wrapText="1"/>
    </xf>
    <xf borderId="5" fillId="0" fontId="1" numFmtId="0" xfId="0" applyAlignment="1" applyBorder="1" applyFont="1">
      <alignment readingOrder="0" shrinkToFit="0" wrapText="1"/>
    </xf>
    <xf borderId="8" fillId="0" fontId="2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wrapText="1"/>
    </xf>
    <xf borderId="8" fillId="0" fontId="1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shrinkToFit="0" wrapText="1"/>
    </xf>
    <xf borderId="7" fillId="0" fontId="2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readingOrder="0" shrinkToFit="0" wrapText="1"/>
    </xf>
    <xf borderId="14" fillId="0" fontId="1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 shrinkToFit="0" wrapText="1"/>
    </xf>
    <xf borderId="14" fillId="0" fontId="2" numFmtId="0" xfId="0" applyAlignment="1" applyBorder="1" applyFont="1">
      <alignment readingOrder="0" shrinkToFit="0" vertical="center" wrapText="0"/>
    </xf>
    <xf borderId="2" fillId="0" fontId="2" numFmtId="0" xfId="0" applyAlignment="1" applyBorder="1" applyFont="1">
      <alignment readingOrder="0" shrinkToFit="0" vertical="center" wrapText="0"/>
    </xf>
    <xf borderId="2" fillId="0" fontId="2" numFmtId="0" xfId="0" applyAlignment="1" applyBorder="1" applyFont="1">
      <alignment horizontal="left" readingOrder="0" shrinkToFit="0" vertical="center" wrapText="0"/>
    </xf>
    <xf borderId="14" fillId="11" fontId="2" numFmtId="0" xfId="0" applyAlignment="1" applyBorder="1" applyFill="1" applyFont="1">
      <alignment readingOrder="0" shrinkToFit="0" vertical="center" wrapText="0"/>
    </xf>
    <xf borderId="0" fillId="11" fontId="2" numFmtId="0" xfId="0" applyAlignment="1" applyFont="1">
      <alignment readingOrder="0" shrinkToFit="0" vertical="center" wrapText="0"/>
    </xf>
    <xf borderId="2" fillId="11" fontId="2" numFmtId="0" xfId="0" applyAlignment="1" applyBorder="1" applyFont="1">
      <alignment horizontal="center" shrinkToFit="0" vertical="center" wrapText="0"/>
    </xf>
    <xf borderId="2" fillId="0" fontId="8" numFmtId="0" xfId="0" applyAlignment="1" applyBorder="1" applyFont="1">
      <alignment horizontal="left" readingOrder="0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14" fillId="12" fontId="2" numFmtId="0" xfId="0" applyAlignment="1" applyBorder="1" applyFill="1" applyFont="1">
      <alignment readingOrder="0" shrinkToFit="0" vertical="center" wrapText="0"/>
    </xf>
    <xf borderId="0" fillId="12" fontId="2" numFmtId="0" xfId="0" applyAlignment="1" applyFont="1">
      <alignment readingOrder="0" shrinkToFit="0" vertical="center" wrapText="0"/>
    </xf>
    <xf borderId="0" fillId="12" fontId="2" numFmtId="0" xfId="0" applyAlignment="1" applyFont="1">
      <alignment shrinkToFit="0" vertical="center" wrapText="0"/>
    </xf>
    <xf borderId="2" fillId="12" fontId="2" numFmtId="0" xfId="0" applyAlignment="1" applyBorder="1" applyFont="1">
      <alignment shrinkToFit="0" vertical="center" wrapText="0"/>
    </xf>
    <xf borderId="14" fillId="12" fontId="2" numFmtId="0" xfId="0" applyAlignment="1" applyBorder="1" applyFont="1">
      <alignment shrinkToFit="0" vertical="center" wrapText="0"/>
    </xf>
    <xf borderId="2" fillId="12" fontId="2" numFmtId="0" xfId="0" applyAlignment="1" applyBorder="1" applyFont="1">
      <alignment horizontal="left" shrinkToFit="0" vertical="center" wrapText="0"/>
    </xf>
    <xf borderId="14" fillId="11" fontId="2" numFmtId="0" xfId="0" applyAlignment="1" applyBorder="1" applyFont="1">
      <alignment horizontal="center" shrinkToFit="0" vertical="center" wrapText="0"/>
    </xf>
    <xf borderId="0" fillId="11" fontId="2" numFmtId="0" xfId="0" applyAlignment="1" applyFont="1">
      <alignment horizontal="center" shrinkToFit="0" vertical="center" wrapText="0"/>
    </xf>
    <xf borderId="2" fillId="11" fontId="2" numFmtId="0" xfId="0" applyAlignment="1" applyBorder="1" applyFont="1">
      <alignment horizontal="left" shrinkToFit="0" vertical="center" wrapText="0"/>
    </xf>
    <xf borderId="2" fillId="0" fontId="2" numFmtId="0" xfId="0" applyAlignment="1" applyBorder="1" applyFont="1">
      <alignment shrinkToFit="0" vertical="center" wrapText="0"/>
    </xf>
    <xf borderId="14" fillId="2" fontId="6" numFmtId="0" xfId="0" applyAlignment="1" applyBorder="1" applyFont="1">
      <alignment shrinkToFit="0" vertical="center" wrapText="0"/>
    </xf>
    <xf borderId="2" fillId="12" fontId="2" numFmtId="0" xfId="0" applyAlignment="1" applyBorder="1" applyFont="1">
      <alignment horizontal="center" shrinkToFit="0" vertical="center" wrapText="0"/>
    </xf>
    <xf borderId="14" fillId="0" fontId="1" numFmtId="0" xfId="0" applyAlignment="1" applyBorder="1" applyFont="1">
      <alignment shrinkToFit="0" wrapText="1"/>
    </xf>
    <xf borderId="2" fillId="12" fontId="8" numFmtId="0" xfId="0" applyAlignment="1" applyBorder="1" applyFont="1">
      <alignment horizontal="left" shrinkToFit="0" vertical="center" wrapText="0"/>
    </xf>
    <xf borderId="2" fillId="12" fontId="1" numFmtId="0" xfId="0" applyAlignment="1" applyBorder="1" applyFont="1">
      <alignment horizontal="left" shrinkToFit="0" vertical="center" wrapText="0"/>
    </xf>
    <xf borderId="15" fillId="2" fontId="1" numFmtId="0" xfId="0" applyAlignment="1" applyBorder="1" applyFont="1">
      <alignment shrinkToFit="0" wrapText="1"/>
    </xf>
    <xf borderId="14" fillId="12" fontId="1" numFmtId="0" xfId="0" applyAlignment="1" applyBorder="1" applyFont="1">
      <alignment shrinkToFit="0" wrapText="1"/>
    </xf>
    <xf borderId="0" fillId="0" fontId="2" numFmtId="0" xfId="0" applyAlignment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bottom" wrapText="1"/>
    </xf>
    <xf borderId="2" fillId="12" fontId="1" numFmtId="0" xfId="0" applyAlignment="1" applyBorder="1" applyFont="1">
      <alignment shrinkToFit="0" wrapText="1"/>
    </xf>
    <xf borderId="2" fillId="0" fontId="2" numFmtId="0" xfId="0" applyAlignment="1" applyBorder="1" applyFont="1">
      <alignment horizontal="left" shrinkToFit="0" vertical="center" wrapText="0"/>
    </xf>
    <xf borderId="14" fillId="0" fontId="2" numFmtId="0" xfId="0" applyAlignment="1" applyBorder="1" applyFont="1">
      <alignment shrinkToFit="0" vertical="center" wrapText="0"/>
    </xf>
    <xf borderId="2" fillId="0" fontId="1" numFmtId="0" xfId="0" applyAlignment="1" applyBorder="1" applyFont="1">
      <alignment horizontal="left" shrinkToFit="0" vertical="bottom" wrapText="1"/>
    </xf>
    <xf borderId="0" fillId="12" fontId="1" numFmtId="0" xfId="0" applyAlignment="1" applyFont="1">
      <alignment shrinkToFit="0" wrapText="1"/>
    </xf>
    <xf borderId="2" fillId="12" fontId="1" numFmtId="0" xfId="0" applyAlignment="1" applyBorder="1" applyFont="1">
      <alignment horizontal="left" shrinkToFit="0" vertical="bottom" wrapText="1"/>
    </xf>
    <xf borderId="12" fillId="12" fontId="2" numFmtId="0" xfId="0" applyAlignment="1" applyBorder="1" applyFont="1">
      <alignment readingOrder="0" shrinkToFit="0" vertical="center" wrapText="0"/>
    </xf>
    <xf borderId="1" fillId="12" fontId="2" numFmtId="0" xfId="0" applyAlignment="1" applyBorder="1" applyFont="1">
      <alignment readingOrder="0" shrinkToFit="0" vertical="center" wrapText="0"/>
    </xf>
    <xf borderId="1" fillId="12" fontId="2" numFmtId="0" xfId="0" applyAlignment="1" applyBorder="1" applyFont="1">
      <alignment shrinkToFit="0" vertical="center" wrapText="0"/>
    </xf>
    <xf borderId="13" fillId="12" fontId="2" numFmtId="0" xfId="0" applyAlignment="1" applyBorder="1" applyFont="1">
      <alignment shrinkToFit="0" vertical="center" wrapText="0"/>
    </xf>
    <xf borderId="12" fillId="12" fontId="1" numFmtId="0" xfId="0" applyAlignment="1" applyBorder="1" applyFont="1">
      <alignment shrinkToFit="0" wrapText="1"/>
    </xf>
    <xf borderId="1" fillId="12" fontId="1" numFmtId="0" xfId="0" applyAlignment="1" applyBorder="1" applyFont="1">
      <alignment shrinkToFit="0" wrapText="1"/>
    </xf>
    <xf borderId="13" fillId="12" fontId="1" numFmtId="0" xfId="0" applyAlignment="1" applyBorder="1" applyFont="1">
      <alignment horizontal="left" shrinkToFit="0" vertical="bottom" wrapText="1"/>
    </xf>
    <xf borderId="12" fillId="0" fontId="1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readingOrder="0" shrinkToFit="0" wrapText="1"/>
    </xf>
    <xf borderId="13" fillId="0" fontId="1" numFmtId="0" xfId="0" applyAlignment="1" applyBorder="1" applyFont="1">
      <alignment readingOrder="0" shrinkToFit="0" wrapText="1"/>
    </xf>
    <xf borderId="9" fillId="0" fontId="2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shrinkToFit="0" wrapText="1"/>
    </xf>
    <xf borderId="8" fillId="0" fontId="1" numFmtId="0" xfId="0" applyAlignment="1" applyBorder="1" applyFont="1">
      <alignment horizontal="left" shrinkToFit="0" vertical="bottom" wrapText="1"/>
    </xf>
    <xf borderId="12" fillId="0" fontId="2" numFmtId="0" xfId="0" applyAlignment="1" applyBorder="1" applyFont="1">
      <alignment readingOrder="0" shrinkToFit="0" vertical="center" wrapText="0"/>
    </xf>
    <xf borderId="13" fillId="0" fontId="2" numFmtId="0" xfId="0" applyAlignment="1" applyBorder="1" applyFont="1">
      <alignment shrinkToFit="0" vertical="center" wrapText="0"/>
    </xf>
    <xf borderId="0" fillId="0" fontId="9" numFmtId="0" xfId="0" applyAlignment="1" applyFont="1">
      <alignment readingOrder="0" shrinkToFit="0" vertical="center" wrapText="0"/>
    </xf>
    <xf borderId="0" fillId="0" fontId="10" numFmtId="0" xfId="0" applyAlignment="1" applyFont="1">
      <alignment readingOrder="0" shrinkToFit="0" vertical="center" wrapText="0"/>
    </xf>
    <xf borderId="0" fillId="0" fontId="9" numFmtId="0" xfId="0" applyAlignment="1" applyFont="1">
      <alignment horizontal="center" shrinkToFit="0" vertical="center" wrapText="0"/>
    </xf>
    <xf borderId="2" fillId="0" fontId="9" numFmtId="0" xfId="0" applyAlignment="1" applyBorder="1" applyFont="1">
      <alignment readingOrder="0" shrinkToFit="0" vertical="center" wrapText="0"/>
    </xf>
    <xf borderId="2" fillId="0" fontId="10" numFmtId="0" xfId="0" applyAlignment="1" applyBorder="1" applyFont="1">
      <alignment readingOrder="0" shrinkToFit="0" vertical="center" wrapText="0"/>
    </xf>
    <xf borderId="2" fillId="0" fontId="10" numFmtId="0" xfId="0" applyAlignment="1" applyBorder="1" applyFont="1">
      <alignment shrinkToFit="0" vertical="center" wrapText="0"/>
    </xf>
    <xf borderId="0" fillId="0" fontId="11" numFmtId="0" xfId="0" applyAlignment="1" applyFont="1">
      <alignment readingOrder="0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8" fillId="0" fontId="2" numFmtId="0" xfId="0" applyAlignment="1" applyBorder="1" applyFont="1">
      <alignment shrinkToFit="0" vertical="center" wrapText="0"/>
    </xf>
    <xf borderId="0" fillId="13" fontId="2" numFmtId="0" xfId="0" applyAlignment="1" applyFill="1" applyFont="1">
      <alignment shrinkToFit="0" vertical="center" wrapText="0"/>
    </xf>
    <xf borderId="1" fillId="13" fontId="2" numFmtId="0" xfId="0" applyAlignment="1" applyBorder="1" applyFont="1">
      <alignment shrinkToFit="0" vertical="center" wrapText="0"/>
    </xf>
    <xf borderId="1" fillId="13" fontId="2" numFmtId="0" xfId="0" applyAlignment="1" applyBorder="1" applyFont="1">
      <alignment horizontal="center" shrinkToFit="0" vertical="center" wrapText="0"/>
    </xf>
    <xf borderId="1" fillId="13" fontId="2" numFmtId="0" xfId="0" applyAlignment="1" applyBorder="1" applyFont="1">
      <alignment horizontal="right" shrinkToFit="0" vertical="center" wrapText="0"/>
    </xf>
    <xf borderId="1" fillId="13" fontId="2" numFmtId="0" xfId="0" applyAlignment="1" applyBorder="1" applyFont="1">
      <alignment horizontal="left" shrinkToFit="0" vertical="center" wrapText="0"/>
    </xf>
    <xf borderId="2" fillId="13" fontId="2" numFmtId="0" xfId="0" applyAlignment="1" applyBorder="1" applyFont="1">
      <alignment shrinkToFit="0" vertical="center" wrapText="0"/>
    </xf>
    <xf borderId="14" fillId="13" fontId="2" numFmtId="0" xfId="0" applyAlignment="1" applyBorder="1" applyFont="1">
      <alignment shrinkToFit="0" vertical="center" wrapText="0"/>
    </xf>
    <xf borderId="9" fillId="0" fontId="2" numFmtId="0" xfId="0" applyAlignment="1" applyBorder="1" applyFont="1">
      <alignment readingOrder="0" shrinkToFit="0" vertical="center" wrapText="0"/>
    </xf>
    <xf borderId="9" fillId="0" fontId="2" numFmtId="0" xfId="0" applyAlignment="1" applyBorder="1" applyFont="1">
      <alignment horizontal="center" readingOrder="0" shrinkToFit="0" vertical="center" wrapText="0"/>
    </xf>
    <xf borderId="7" fillId="0" fontId="2" numFmtId="0" xfId="0" applyAlignment="1" applyBorder="1" applyFont="1">
      <alignment horizontal="right" shrinkToFit="0" vertical="center" wrapText="0"/>
    </xf>
    <xf borderId="8" fillId="0" fontId="2" numFmtId="0" xfId="0" applyAlignment="1" applyBorder="1" applyFont="1">
      <alignment horizontal="left" readingOrder="0" shrinkToFit="0" vertical="center" wrapText="0"/>
    </xf>
    <xf borderId="9" fillId="0" fontId="2" numFmtId="0" xfId="0" applyAlignment="1" applyBorder="1" applyFont="1">
      <alignment horizontal="left" readingOrder="0" shrinkToFit="0" vertical="center" wrapText="0"/>
    </xf>
    <xf borderId="7" fillId="0" fontId="2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horizontal="center" readingOrder="0" shrinkToFit="0" vertical="center" wrapText="0"/>
    </xf>
    <xf borderId="14" fillId="0" fontId="2" numFmtId="0" xfId="0" applyAlignment="1" applyBorder="1" applyFont="1">
      <alignment horizontal="right" shrinkToFit="0" vertical="center" wrapText="0"/>
    </xf>
    <xf borderId="14" fillId="0" fontId="2" numFmtId="0" xfId="0" applyAlignment="1" applyBorder="1" applyFont="1">
      <alignment shrinkToFit="0" vertical="center" wrapText="0"/>
    </xf>
    <xf borderId="14" fillId="0" fontId="2" numFmtId="0" xfId="0" applyAlignment="1" applyBorder="1" applyFont="1">
      <alignment horizontal="center" readingOrder="0" shrinkToFit="0" vertical="center" wrapText="0"/>
    </xf>
    <xf borderId="14" fillId="12" fontId="2" numFmtId="0" xfId="0" applyAlignment="1" applyBorder="1" applyFont="1">
      <alignment shrinkToFit="0" vertical="center" wrapText="0"/>
    </xf>
    <xf borderId="14" fillId="0" fontId="2" numFmtId="0" xfId="0" applyAlignment="1" applyBorder="1" applyFont="1">
      <alignment horizontal="right" readingOrder="0" shrinkToFit="0" vertical="center" wrapText="0"/>
    </xf>
    <xf borderId="13" fillId="0" fontId="2" numFmtId="0" xfId="0" applyAlignment="1" applyBorder="1" applyFont="1">
      <alignment readingOrder="0" shrinkToFit="0" vertical="center" wrapText="0"/>
    </xf>
    <xf borderId="13" fillId="0" fontId="2" numFmtId="0" xfId="0" applyAlignment="1" applyBorder="1" applyFont="1">
      <alignment horizontal="center" readingOrder="0" shrinkToFit="0" vertical="center" wrapText="0"/>
    </xf>
    <xf borderId="12" fillId="0" fontId="2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12" fillId="0" fontId="2" numFmtId="0" xfId="0" applyAlignment="1" applyBorder="1" applyFont="1">
      <alignment horizontal="right" shrinkToFit="0" vertical="center" wrapText="0"/>
    </xf>
    <xf borderId="1" fillId="0" fontId="2" numFmtId="0" xfId="0" applyAlignment="1" applyBorder="1" applyFont="1">
      <alignment horizontal="left" readingOrder="0" shrinkToFit="0" vertical="center" wrapText="0"/>
    </xf>
    <xf borderId="13" fillId="0" fontId="2" numFmtId="0" xfId="0" applyAlignment="1" applyBorder="1" applyFont="1">
      <alignment horizontal="left" readingOrder="0" shrinkToFit="0" vertical="center" wrapText="0"/>
    </xf>
    <xf borderId="12" fillId="0" fontId="2" numFmtId="0" xfId="0" applyAlignment="1" applyBorder="1" applyFont="1">
      <alignment shrinkToFit="0" vertical="center" wrapText="0"/>
    </xf>
    <xf borderId="7" fillId="0" fontId="2" numFmtId="0" xfId="0" applyAlignment="1" applyBorder="1" applyFont="1">
      <alignment shrinkToFit="0" vertical="center" wrapText="0"/>
    </xf>
    <xf borderId="7" fillId="0" fontId="2" numFmtId="0" xfId="0" applyAlignment="1" applyBorder="1" applyFont="1">
      <alignment horizontal="left" readingOrder="0" shrinkToFit="0" vertical="center" wrapText="0"/>
    </xf>
    <xf borderId="7" fillId="0" fontId="2" numFmtId="0" xfId="0" applyAlignment="1" applyBorder="1" applyFont="1">
      <alignment horizontal="right" readingOrder="0" shrinkToFit="0" vertical="center" wrapText="0"/>
    </xf>
    <xf borderId="14" fillId="0" fontId="2" numFmtId="0" xfId="0" applyAlignment="1" applyBorder="1" applyFont="1">
      <alignment horizontal="left" readingOrder="0" shrinkToFit="0" vertical="center" wrapText="0"/>
    </xf>
    <xf borderId="12" fillId="0" fontId="2" numFmtId="0" xfId="0" applyAlignment="1" applyBorder="1" applyFont="1">
      <alignment horizontal="left" readingOrder="0" shrinkToFit="0" vertical="center" wrapText="0"/>
    </xf>
    <xf borderId="12" fillId="0" fontId="2" numFmtId="0" xfId="0" applyAlignment="1" applyBorder="1" applyFont="1">
      <alignment horizontal="right" readingOrder="0" shrinkToFit="0" vertical="center" wrapText="0"/>
    </xf>
    <xf borderId="12" fillId="0" fontId="2" numFmtId="0" xfId="0" applyAlignment="1" applyBorder="1" applyFont="1">
      <alignment shrinkToFit="0" vertical="center" wrapText="0"/>
    </xf>
    <xf borderId="14" fillId="0" fontId="2" numFmtId="0" xfId="0" applyAlignment="1" applyBorder="1" applyFont="1">
      <alignment horizontal="center" shrinkToFit="0" vertical="center" wrapText="0"/>
    </xf>
    <xf borderId="14" fillId="0" fontId="2" numFmtId="0" xfId="0" applyAlignment="1" applyBorder="1" applyFont="1">
      <alignment horizontal="right" shrinkToFit="0" vertical="center" wrapText="0"/>
    </xf>
    <xf borderId="0" fillId="0" fontId="2" numFmtId="0" xfId="0" applyAlignment="1" applyFont="1">
      <alignment horizontal="left" shrinkToFit="0" vertical="center" wrapText="0"/>
    </xf>
    <xf borderId="15" fillId="0" fontId="2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shrinkToFit="0" vertical="center" wrapText="0"/>
    </xf>
    <xf borderId="8" fillId="13" fontId="2" numFmtId="0" xfId="0" applyAlignment="1" applyBorder="1" applyFont="1">
      <alignment shrinkToFit="0" vertical="center" wrapText="0"/>
    </xf>
    <xf borderId="8" fillId="13" fontId="2" numFmtId="0" xfId="0" applyAlignment="1" applyBorder="1" applyFont="1">
      <alignment horizontal="left" shrinkToFit="0" vertical="center" wrapText="0"/>
    </xf>
    <xf borderId="8" fillId="13" fontId="2" numFmtId="0" xfId="0" applyAlignment="1" applyBorder="1" applyFont="1">
      <alignment horizontal="right" shrinkToFit="0" vertical="center" wrapText="0"/>
    </xf>
    <xf borderId="8" fillId="13" fontId="2" numFmtId="0" xfId="0" applyAlignment="1" applyBorder="1" applyFont="1">
      <alignment horizontal="center" shrinkToFit="0" vertical="center" wrapText="0"/>
    </xf>
    <xf borderId="0" fillId="13" fontId="2" numFmtId="0" xfId="0" applyAlignment="1" applyFont="1">
      <alignment horizontal="center" shrinkToFit="0" vertical="center" wrapText="0"/>
    </xf>
    <xf borderId="0" fillId="13" fontId="2" numFmtId="3" xfId="0" applyAlignment="1" applyFont="1" applyNumberFormat="1">
      <alignment horizontal="center" shrinkToFit="0" vertical="center" wrapText="0"/>
    </xf>
    <xf borderId="0" fillId="0" fontId="2" numFmtId="3" xfId="0" applyAlignment="1" applyFont="1" applyNumberFormat="1">
      <alignment horizontal="center" readingOrder="0" shrinkToFit="0" vertical="center" wrapText="0"/>
    </xf>
    <xf borderId="0" fillId="13" fontId="6" numFmtId="0" xfId="0" applyAlignment="1" applyFont="1">
      <alignment readingOrder="0" shrinkToFit="0" vertical="center" wrapText="0"/>
    </xf>
    <xf borderId="0" fillId="0" fontId="8" numFmtId="0" xfId="0" applyAlignment="1" applyFont="1">
      <alignment readingOrder="0" shrinkToFit="0" vertical="center" wrapText="0"/>
    </xf>
    <xf borderId="0" fillId="0" fontId="8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 shrinkToFit="0" vertical="bottom" wrapText="1"/>
    </xf>
    <xf borderId="0" fillId="0" fontId="1" numFmtId="3" xfId="0" applyAlignment="1" applyFont="1" applyNumberFormat="1">
      <alignment horizontal="center" readingOrder="0" shrinkToFit="0" vertical="bottom" wrapText="1"/>
    </xf>
    <xf borderId="0" fillId="0" fontId="1" numFmtId="0" xfId="0" applyAlignment="1" applyFont="1">
      <alignment horizontal="center" shrinkToFit="0" vertical="bottom" wrapText="1"/>
    </xf>
    <xf borderId="0" fillId="0" fontId="1" numFmtId="3" xfId="0" applyAlignment="1" applyFont="1" applyNumberFormat="1">
      <alignment horizontal="center" shrinkToFit="0" vertical="bottom" wrapText="1"/>
    </xf>
    <xf quotePrefix="1" borderId="0" fillId="0" fontId="1" numFmtId="0" xfId="0" applyAlignment="1" applyFont="1">
      <alignment horizontal="center" readingOrder="0" shrinkToFit="0" vertical="bottom" wrapText="1"/>
    </xf>
    <xf quotePrefix="1" borderId="0" fillId="0" fontId="1" numFmtId="3" xfId="0" applyAlignment="1" applyFont="1" applyNumberFormat="1">
      <alignment horizontal="center" readingOrder="0" shrinkToFit="0" vertical="bottom" wrapText="1"/>
    </xf>
    <xf borderId="0" fillId="13" fontId="6" numFmtId="0" xfId="0" applyAlignment="1" applyFont="1">
      <alignment shrinkToFit="0" vertical="center" wrapText="0"/>
    </xf>
    <xf borderId="0" fillId="0" fontId="8" numFmtId="3" xfId="0" applyAlignment="1" applyFont="1" applyNumberFormat="1">
      <alignment horizontal="center" readingOrder="0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13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cols>
    <col customWidth="1" min="1" max="2" width="1.25"/>
    <col customWidth="1" min="3" max="3" width="7.0"/>
    <col customWidth="1" min="4" max="4" width="3.88"/>
    <col customWidth="1" min="5" max="5" width="2.75"/>
    <col customWidth="1" min="6" max="6" width="1.25"/>
    <col customWidth="1" min="7" max="7" width="15.25"/>
    <col customWidth="1" min="8" max="8" width="3.0"/>
    <col customWidth="1" min="9" max="9" width="3.88"/>
    <col customWidth="1" min="10" max="10" width="4.5"/>
    <col customWidth="1" min="11" max="13" width="1.25"/>
    <col customWidth="1" min="14" max="14" width="9.38"/>
    <col customWidth="1" min="15" max="15" width="3.0"/>
    <col customWidth="1" min="16" max="16" width="2.75"/>
    <col customWidth="1" min="17" max="17" width="1.25"/>
    <col customWidth="1" min="18" max="18" width="10.13"/>
    <col customWidth="1" min="19" max="19" width="6.88"/>
    <col customWidth="1" min="20" max="20" width="5.75"/>
    <col customWidth="1" min="21" max="21" width="4.5"/>
    <col customWidth="1" min="22" max="24" width="1.25"/>
    <col customWidth="1" min="25" max="25" width="8.38"/>
    <col customWidth="1" min="26" max="26" width="4.0"/>
    <col customWidth="1" min="27" max="27" width="2.75"/>
    <col customWidth="1" min="28" max="28" width="1.25"/>
    <col customWidth="1" min="29" max="29" width="10.13"/>
    <col customWidth="1" min="30" max="30" width="2.38"/>
    <col customWidth="1" min="31" max="31" width="4.75"/>
    <col customWidth="1" min="32" max="32" width="6.5"/>
    <col customWidth="1" min="33" max="35" width="1.25"/>
    <col customWidth="1" min="36" max="36" width="8.63"/>
    <col customWidth="1" min="37" max="37" width="4.88"/>
    <col customWidth="1" min="38" max="38" width="2.75"/>
    <col customWidth="1" min="39" max="39" width="1.25"/>
    <col customWidth="1" min="40" max="40" width="13.38"/>
    <col customWidth="1" min="41" max="41" width="6.88"/>
    <col customWidth="1" min="42" max="43" width="2.75"/>
    <col customWidth="1" min="44" max="45" width="1.25"/>
  </cols>
  <sheetData>
    <row r="1" ht="8.25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2"/>
      <c r="AQ1" s="1"/>
      <c r="AR1" s="1"/>
      <c r="AS1" s="1"/>
    </row>
    <row r="2">
      <c r="A2" s="3"/>
      <c r="B2" s="4" t="s">
        <v>0</v>
      </c>
      <c r="AS2" s="1"/>
    </row>
    <row r="3" ht="6.75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2"/>
      <c r="AQ3" s="1"/>
      <c r="AR3" s="1"/>
      <c r="AS3" s="1"/>
    </row>
    <row r="4" ht="6.75" customHeight="1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3"/>
      <c r="M4" s="6"/>
      <c r="N4" s="6"/>
      <c r="O4" s="6"/>
      <c r="P4" s="6"/>
      <c r="Q4" s="6"/>
      <c r="R4" s="6"/>
      <c r="S4" s="6"/>
      <c r="T4" s="6"/>
      <c r="U4" s="6"/>
      <c r="V4" s="6"/>
      <c r="W4" s="3"/>
      <c r="X4" s="7"/>
      <c r="Y4" s="7"/>
      <c r="Z4" s="7"/>
      <c r="AA4" s="7"/>
      <c r="AB4" s="7"/>
      <c r="AC4" s="7"/>
      <c r="AD4" s="7"/>
      <c r="AE4" s="7"/>
      <c r="AF4" s="7"/>
      <c r="AG4" s="7"/>
      <c r="AH4" s="3"/>
      <c r="AI4" s="8"/>
      <c r="AJ4" s="8"/>
      <c r="AK4" s="8"/>
      <c r="AL4" s="8"/>
      <c r="AM4" s="8"/>
      <c r="AN4" s="8"/>
      <c r="AO4" s="8"/>
      <c r="AP4" s="9"/>
      <c r="AQ4" s="8"/>
      <c r="AR4" s="8"/>
      <c r="AS4" s="3"/>
    </row>
    <row r="5" ht="6.75" customHeight="1">
      <c r="A5" s="1"/>
      <c r="B5" s="5"/>
      <c r="C5" s="4" t="s">
        <v>1</v>
      </c>
      <c r="K5" s="5"/>
      <c r="L5" s="3"/>
      <c r="M5" s="6"/>
      <c r="N5" s="4" t="s">
        <v>2</v>
      </c>
      <c r="V5" s="6"/>
      <c r="W5" s="3"/>
      <c r="X5" s="7"/>
      <c r="Y5" s="4" t="s">
        <v>3</v>
      </c>
      <c r="AG5" s="7"/>
      <c r="AH5" s="3"/>
      <c r="AI5" s="8"/>
      <c r="AJ5" s="4" t="s">
        <v>4</v>
      </c>
      <c r="AR5" s="8"/>
      <c r="AS5" s="3"/>
    </row>
    <row r="6" ht="6.75" customHeight="1">
      <c r="A6" s="1"/>
      <c r="B6" s="5"/>
      <c r="C6" s="5"/>
      <c r="D6" s="5"/>
      <c r="E6" s="10"/>
      <c r="F6" s="5"/>
      <c r="G6" s="5"/>
      <c r="H6" s="5"/>
      <c r="I6" s="5"/>
      <c r="J6" s="5"/>
      <c r="K6" s="5"/>
      <c r="L6" s="3"/>
      <c r="M6" s="6"/>
      <c r="N6" s="6"/>
      <c r="O6" s="6"/>
      <c r="P6" s="6"/>
      <c r="Q6" s="6"/>
      <c r="R6" s="6"/>
      <c r="S6" s="6"/>
      <c r="T6" s="6"/>
      <c r="U6" s="6"/>
      <c r="V6" s="6"/>
      <c r="W6" s="3"/>
      <c r="X6" s="7"/>
      <c r="Y6" s="7"/>
      <c r="Z6" s="7"/>
      <c r="AA6" s="7"/>
      <c r="AB6" s="7"/>
      <c r="AC6" s="7"/>
      <c r="AD6" s="7"/>
      <c r="AE6" s="7"/>
      <c r="AF6" s="7"/>
      <c r="AG6" s="7"/>
      <c r="AH6" s="3"/>
      <c r="AI6" s="8"/>
      <c r="AJ6" s="8"/>
      <c r="AK6" s="8"/>
      <c r="AL6" s="8"/>
      <c r="AM6" s="8"/>
      <c r="AN6" s="8"/>
      <c r="AO6" s="8"/>
      <c r="AP6" s="9"/>
      <c r="AQ6" s="8"/>
      <c r="AR6" s="8"/>
      <c r="AS6" s="3"/>
    </row>
    <row r="7" ht="6.75" customHeight="1">
      <c r="A7" s="1"/>
      <c r="B7" s="5"/>
      <c r="C7" s="11" t="s">
        <v>5</v>
      </c>
      <c r="F7" s="12"/>
      <c r="J7" s="5"/>
      <c r="K7" s="5"/>
      <c r="L7" s="3"/>
      <c r="M7" s="6"/>
      <c r="N7" s="11" t="s">
        <v>5</v>
      </c>
      <c r="R7" s="13" t="str">
        <f>IF(ISBLANK(F7)=true,"",F7)</f>
        <v/>
      </c>
      <c r="U7" s="6"/>
      <c r="V7" s="6"/>
      <c r="W7" s="3"/>
      <c r="X7" s="7"/>
      <c r="Y7" s="7"/>
      <c r="Z7" s="11" t="s">
        <v>5</v>
      </c>
      <c r="AC7" s="13" t="str">
        <f>IF(ISBLANK(R7)=true,"",R7)</f>
        <v/>
      </c>
      <c r="AF7" s="7"/>
      <c r="AG7" s="7"/>
      <c r="AH7" s="3"/>
      <c r="AI7" s="8"/>
      <c r="AJ7" s="8"/>
      <c r="AK7" s="11" t="s">
        <v>5</v>
      </c>
      <c r="AM7" s="13" t="str">
        <f>IF(ISBLANK(AC7)=true,"",AC7)</f>
        <v/>
      </c>
      <c r="AQ7" s="8"/>
      <c r="AR7" s="8"/>
      <c r="AS7" s="3"/>
    </row>
    <row r="8" ht="6.75" customHeight="1">
      <c r="A8" s="1"/>
      <c r="B8" s="5"/>
      <c r="C8" s="5"/>
      <c r="D8" s="5"/>
      <c r="E8" s="10"/>
      <c r="F8" s="5"/>
      <c r="G8" s="5"/>
      <c r="H8" s="5"/>
      <c r="I8" s="5"/>
      <c r="J8" s="5"/>
      <c r="K8" s="5"/>
      <c r="L8" s="3"/>
      <c r="M8" s="6"/>
      <c r="N8" s="6"/>
      <c r="O8" s="6"/>
      <c r="P8" s="6"/>
      <c r="Q8" s="6"/>
      <c r="R8" s="6"/>
      <c r="S8" s="6"/>
      <c r="T8" s="6"/>
      <c r="U8" s="6"/>
      <c r="V8" s="6"/>
      <c r="W8" s="3"/>
      <c r="X8" s="7"/>
      <c r="Y8" s="7"/>
      <c r="Z8" s="7"/>
      <c r="AA8" s="7"/>
      <c r="AB8" s="7"/>
      <c r="AC8" s="7"/>
      <c r="AD8" s="7"/>
      <c r="AE8" s="7"/>
      <c r="AF8" s="7"/>
      <c r="AG8" s="7"/>
      <c r="AH8" s="3"/>
      <c r="AI8" s="8"/>
      <c r="AJ8" s="8"/>
      <c r="AK8" s="8"/>
      <c r="AL8" s="8"/>
      <c r="AM8" s="8"/>
      <c r="AN8" s="8"/>
      <c r="AO8" s="8"/>
      <c r="AP8" s="9"/>
      <c r="AQ8" s="8"/>
      <c r="AR8" s="8"/>
      <c r="AS8" s="3"/>
    </row>
    <row r="9" ht="6.75" customHeight="1">
      <c r="A9" s="1"/>
      <c r="B9" s="5"/>
      <c r="C9" s="14" t="s">
        <v>6</v>
      </c>
      <c r="E9" s="15"/>
      <c r="F9" s="5"/>
      <c r="G9" s="11" t="s">
        <v>7</v>
      </c>
      <c r="K9" s="5"/>
      <c r="L9" s="3"/>
      <c r="M9" s="6"/>
      <c r="N9" s="14" t="s">
        <v>6</v>
      </c>
      <c r="P9" s="13" t="str">
        <f t="shared" ref="P9:P14" si="1">E9</f>
        <v/>
      </c>
      <c r="Q9" s="6"/>
      <c r="R9" s="11" t="s">
        <v>7</v>
      </c>
      <c r="V9" s="6"/>
      <c r="W9" s="3"/>
      <c r="X9" s="7"/>
      <c r="Y9" s="14" t="s">
        <v>6</v>
      </c>
      <c r="AA9" s="13" t="str">
        <f t="shared" ref="AA9:AA14" si="2">P9</f>
        <v/>
      </c>
      <c r="AB9" s="7"/>
      <c r="AC9" s="11" t="s">
        <v>7</v>
      </c>
      <c r="AG9" s="7"/>
      <c r="AH9" s="3"/>
      <c r="AI9" s="8"/>
      <c r="AJ9" s="14" t="s">
        <v>6</v>
      </c>
      <c r="AL9" s="13" t="str">
        <f>if(isblank(AA9)=true,"",ROUNDUP(AA9*(2/3),0))</f>
        <v/>
      </c>
      <c r="AM9" s="8"/>
      <c r="AN9" s="11" t="s">
        <v>8</v>
      </c>
      <c r="AR9" s="8"/>
      <c r="AS9" s="3"/>
    </row>
    <row r="10" ht="6.75" customHeight="1">
      <c r="A10" s="1"/>
      <c r="B10" s="5"/>
      <c r="C10" s="14" t="s">
        <v>9</v>
      </c>
      <c r="E10" s="15"/>
      <c r="F10" s="5"/>
      <c r="G10" s="16"/>
      <c r="H10" s="17"/>
      <c r="J10" s="15"/>
      <c r="K10" s="5"/>
      <c r="L10" s="3"/>
      <c r="M10" s="6"/>
      <c r="N10" s="14" t="s">
        <v>9</v>
      </c>
      <c r="P10" s="13" t="str">
        <f t="shared" si="1"/>
        <v/>
      </c>
      <c r="Q10" s="6"/>
      <c r="R10" s="18" t="str">
        <f t="shared" ref="R10:R15" si="3">IF(ISBLANK(G10)=true,"",G10)</f>
        <v/>
      </c>
      <c r="T10" s="18" t="str">
        <f t="shared" ref="T10:T15" si="4">IF(ISBLANK(H10)=true,"",H10)</f>
        <v/>
      </c>
      <c r="U10" s="13" t="str">
        <f t="shared" ref="U10:U15" si="5">IF(ISBLANK(J10)=true,"",J10)</f>
        <v/>
      </c>
      <c r="V10" s="6"/>
      <c r="W10" s="3"/>
      <c r="X10" s="7"/>
      <c r="Y10" s="14" t="s">
        <v>9</v>
      </c>
      <c r="AA10" s="13" t="str">
        <f t="shared" si="2"/>
        <v/>
      </c>
      <c r="AB10" s="7"/>
      <c r="AC10" s="19" t="str">
        <f>IF(ISNUMBER(U10)=true,(IF(ISBLANK(T10)=true,(vlookup(R10,SR2SkillsSR3,5,false)),(IF(ISBLANK(R10)=true,"",(vlookup(T10,SR2SpecializationSR3,4,false)))))),"")</f>
        <v/>
      </c>
      <c r="AE10" s="20"/>
      <c r="AF10" s="13" t="str">
        <f t="shared" ref="AF10:AF15" si="6">IF((and((ISBLANK(R10)=true),(isnumber(U10)=true)))=true,"",U10)</f>
        <v/>
      </c>
      <c r="AG10" s="7"/>
      <c r="AH10" s="3"/>
      <c r="AI10" s="8"/>
      <c r="AJ10" s="14" t="s">
        <v>10</v>
      </c>
      <c r="AL10" s="13" t="str">
        <f>if(isblank(AA10)=true,"",AA10)</f>
        <v/>
      </c>
      <c r="AM10" s="8"/>
      <c r="AN10" s="18" t="str">
        <f>IF(ISNUMBER(AF10)=false,"",(IF(ISTEXT(AC10)=true,(vlookup(AC10,SR3SkillsSR4,4,false)),"")))</f>
        <v/>
      </c>
      <c r="AO10" s="18" t="str">
        <f t="shared" ref="AO10:AO15" si="7">if(isblank(AE10)=true,"",AE10)</f>
        <v/>
      </c>
      <c r="AP10" s="13" t="str">
        <f t="shared" ref="AP10:AP15" si="8">IF(ISNUMBER(AF10)=true,ROUNDUP(AF10*(2/3),0),"")</f>
        <v/>
      </c>
      <c r="AR10" s="8"/>
      <c r="AS10" s="3"/>
    </row>
    <row r="11" ht="6.75" customHeight="1">
      <c r="A11" s="1"/>
      <c r="B11" s="5"/>
      <c r="C11" s="14" t="s">
        <v>11</v>
      </c>
      <c r="E11" s="15"/>
      <c r="F11" s="5"/>
      <c r="G11" s="21"/>
      <c r="H11" s="20"/>
      <c r="J11" s="22"/>
      <c r="K11" s="5"/>
      <c r="L11" s="3"/>
      <c r="M11" s="6"/>
      <c r="N11" s="14" t="s">
        <v>11</v>
      </c>
      <c r="P11" s="13" t="str">
        <f t="shared" si="1"/>
        <v/>
      </c>
      <c r="Q11" s="6"/>
      <c r="R11" s="18" t="str">
        <f t="shared" si="3"/>
        <v/>
      </c>
      <c r="T11" s="18" t="str">
        <f t="shared" si="4"/>
        <v/>
      </c>
      <c r="U11" s="13" t="str">
        <f t="shared" si="5"/>
        <v/>
      </c>
      <c r="V11" s="6"/>
      <c r="W11" s="3"/>
      <c r="X11" s="7"/>
      <c r="Y11" s="14" t="s">
        <v>11</v>
      </c>
      <c r="AA11" s="13" t="str">
        <f t="shared" si="2"/>
        <v/>
      </c>
      <c r="AB11" s="7"/>
      <c r="AC11" s="19" t="str">
        <f>IF(ISNUMBER(U11)=true,(IF(ISBLANK(T11)=true,(vlookup(R11,SR2SkillsSR3,5,false)),(IF(ISBLANK(R11)=true,"",(vlookup(T11,SR2SpecializationSR3,4,false)))))),"")</f>
        <v/>
      </c>
      <c r="AE11" s="20"/>
      <c r="AF11" s="13" t="str">
        <f t="shared" si="6"/>
        <v/>
      </c>
      <c r="AG11" s="7"/>
      <c r="AH11" s="3"/>
      <c r="AI11" s="8"/>
      <c r="AJ11" s="14" t="s">
        <v>12</v>
      </c>
      <c r="AL11" s="13" t="str">
        <f>if(isblank(AA10)=true,"",AA10)</f>
        <v/>
      </c>
      <c r="AM11" s="8"/>
      <c r="AN11" s="18" t="str">
        <f>IF(ISNUMBER(AF11)=false,"",(IF(ISTEXT(AC11)=true,(vlookup(AC11,SR3SkillsSR4,4,false)),"")))</f>
        <v/>
      </c>
      <c r="AO11" s="18" t="str">
        <f t="shared" si="7"/>
        <v/>
      </c>
      <c r="AP11" s="13" t="str">
        <f t="shared" si="8"/>
        <v/>
      </c>
      <c r="AR11" s="8"/>
      <c r="AS11" s="3"/>
    </row>
    <row r="12" ht="6.75" customHeight="1">
      <c r="A12" s="1"/>
      <c r="B12" s="5"/>
      <c r="C12" s="14" t="s">
        <v>13</v>
      </c>
      <c r="E12" s="15"/>
      <c r="F12" s="5"/>
      <c r="G12" s="21"/>
      <c r="H12" s="20"/>
      <c r="J12" s="22"/>
      <c r="K12" s="5"/>
      <c r="L12" s="3"/>
      <c r="M12" s="6"/>
      <c r="N12" s="14" t="s">
        <v>13</v>
      </c>
      <c r="P12" s="13" t="str">
        <f t="shared" si="1"/>
        <v/>
      </c>
      <c r="Q12" s="6"/>
      <c r="R12" s="18" t="str">
        <f t="shared" si="3"/>
        <v/>
      </c>
      <c r="T12" s="18" t="str">
        <f t="shared" si="4"/>
        <v/>
      </c>
      <c r="U12" s="13" t="str">
        <f t="shared" si="5"/>
        <v/>
      </c>
      <c r="V12" s="6"/>
      <c r="W12" s="3"/>
      <c r="X12" s="7"/>
      <c r="Y12" s="14" t="s">
        <v>13</v>
      </c>
      <c r="AA12" s="13" t="str">
        <f t="shared" si="2"/>
        <v/>
      </c>
      <c r="AB12" s="7"/>
      <c r="AC12" s="19" t="str">
        <f>IF(ISNUMBER(U12)=true,(IF(ISBLANK(T12)=true,(vlookup(R12,SR2SkillsSR3,5,false)),(IF(ISBLANK(R12)=true,"",(vlookup(T12,SR2SpecializationSR3,4,false)))))),"")</f>
        <v/>
      </c>
      <c r="AE12" s="20"/>
      <c r="AF12" s="13" t="str">
        <f t="shared" si="6"/>
        <v/>
      </c>
      <c r="AG12" s="7"/>
      <c r="AH12" s="3"/>
      <c r="AI12" s="8"/>
      <c r="AJ12" s="14" t="s">
        <v>11</v>
      </c>
      <c r="AL12" s="13" t="str">
        <f t="shared" ref="AL12:AL13" si="9">if(isblank(AA11)=true,"",ROUNDUP(AA11*(2/3),0))</f>
        <v/>
      </c>
      <c r="AM12" s="8"/>
      <c r="AN12" s="18" t="str">
        <f>IF(ISNUMBER(AF12)=false,"",(IF(ISTEXT(AC12)=true,(vlookup(AC12,SR3SkillsSR4,4,false)),"")))</f>
        <v/>
      </c>
      <c r="AO12" s="18" t="str">
        <f t="shared" si="7"/>
        <v/>
      </c>
      <c r="AP12" s="13" t="str">
        <f t="shared" si="8"/>
        <v/>
      </c>
      <c r="AR12" s="8"/>
      <c r="AS12" s="3"/>
    </row>
    <row r="13" ht="6.75" customHeight="1">
      <c r="A13" s="1"/>
      <c r="B13" s="5"/>
      <c r="C13" s="14" t="s">
        <v>14</v>
      </c>
      <c r="E13" s="15"/>
      <c r="F13" s="5"/>
      <c r="G13" s="21"/>
      <c r="H13" s="20"/>
      <c r="J13" s="22"/>
      <c r="K13" s="5"/>
      <c r="L13" s="3"/>
      <c r="M13" s="6"/>
      <c r="N13" s="14" t="s">
        <v>14</v>
      </c>
      <c r="P13" s="13" t="str">
        <f t="shared" si="1"/>
        <v/>
      </c>
      <c r="Q13" s="6"/>
      <c r="R13" s="18" t="str">
        <f t="shared" si="3"/>
        <v/>
      </c>
      <c r="T13" s="18" t="str">
        <f t="shared" si="4"/>
        <v/>
      </c>
      <c r="U13" s="13" t="str">
        <f t="shared" si="5"/>
        <v/>
      </c>
      <c r="V13" s="6"/>
      <c r="W13" s="3"/>
      <c r="X13" s="7"/>
      <c r="Y13" s="14" t="s">
        <v>14</v>
      </c>
      <c r="AA13" s="13" t="str">
        <f t="shared" si="2"/>
        <v/>
      </c>
      <c r="AB13" s="7"/>
      <c r="AC13" s="19" t="str">
        <f>IF(ISNUMBER(U13)=true,(IF(ISBLANK(T13)=true,(vlookup(R13,SR2SkillsSR3,5,false)),(IF(ISBLANK(R13)=true,"",(vlookup(T13,SR2SpecializationSR3,4,false)))))),"")</f>
        <v/>
      </c>
      <c r="AE13" s="20"/>
      <c r="AF13" s="13" t="str">
        <f t="shared" si="6"/>
        <v/>
      </c>
      <c r="AG13" s="7"/>
      <c r="AH13" s="3"/>
      <c r="AI13" s="8"/>
      <c r="AJ13" s="14" t="s">
        <v>13</v>
      </c>
      <c r="AL13" s="13" t="str">
        <f t="shared" si="9"/>
        <v/>
      </c>
      <c r="AM13" s="8"/>
      <c r="AN13" s="18" t="str">
        <f>IF(ISNUMBER(AF13)=false,"",(IF(ISTEXT(AC13)=true,(vlookup(AC13,SR3SkillsSR4,4,false)),"")))</f>
        <v/>
      </c>
      <c r="AO13" s="18" t="str">
        <f t="shared" si="7"/>
        <v/>
      </c>
      <c r="AP13" s="13" t="str">
        <f t="shared" si="8"/>
        <v/>
      </c>
      <c r="AR13" s="8"/>
      <c r="AS13" s="3"/>
    </row>
    <row r="14" ht="6.75" customHeight="1">
      <c r="A14" s="1"/>
      <c r="B14" s="5"/>
      <c r="C14" s="14" t="s">
        <v>15</v>
      </c>
      <c r="E14" s="15"/>
      <c r="F14" s="5"/>
      <c r="G14" s="21"/>
      <c r="H14" s="20"/>
      <c r="J14" s="22"/>
      <c r="K14" s="5"/>
      <c r="L14" s="3"/>
      <c r="M14" s="6"/>
      <c r="N14" s="14" t="s">
        <v>15</v>
      </c>
      <c r="P14" s="13" t="str">
        <f t="shared" si="1"/>
        <v/>
      </c>
      <c r="Q14" s="6"/>
      <c r="R14" s="18" t="str">
        <f t="shared" si="3"/>
        <v/>
      </c>
      <c r="T14" s="18" t="str">
        <f t="shared" si="4"/>
        <v/>
      </c>
      <c r="U14" s="13" t="str">
        <f t="shared" si="5"/>
        <v/>
      </c>
      <c r="V14" s="6"/>
      <c r="W14" s="3"/>
      <c r="X14" s="7"/>
      <c r="Y14" s="14" t="s">
        <v>15</v>
      </c>
      <c r="AA14" s="13" t="str">
        <f t="shared" si="2"/>
        <v/>
      </c>
      <c r="AB14" s="7"/>
      <c r="AC14" s="19" t="str">
        <f>IF(ISNUMBER(U14)=true,(IF(ISBLANK(T14)=true,(vlookup(R14,SR2SkillsSR3,5,false)),(IF(ISBLANK(R14)=true,"",(vlookup(T14,SR2SpecializationSR3,4,false)))))),"")</f>
        <v/>
      </c>
      <c r="AE14" s="20"/>
      <c r="AF14" s="13" t="str">
        <f t="shared" si="6"/>
        <v/>
      </c>
      <c r="AG14" s="7"/>
      <c r="AH14" s="3"/>
      <c r="AI14" s="8"/>
      <c r="AJ14" s="14" t="s">
        <v>16</v>
      </c>
      <c r="AL14" s="13" t="str">
        <f>if(isblank(AA13)=true,"",AA13)</f>
        <v/>
      </c>
      <c r="AM14" s="8"/>
      <c r="AN14" s="18" t="str">
        <f>IF(ISNUMBER(AF14)=false,"",(IF(ISTEXT(AC14)=true,(vlookup(AC14,SR3SkillsSR4,4,false)),"")))</f>
        <v/>
      </c>
      <c r="AO14" s="18" t="str">
        <f t="shared" si="7"/>
        <v/>
      </c>
      <c r="AP14" s="13" t="str">
        <f t="shared" si="8"/>
        <v/>
      </c>
      <c r="AR14" s="8"/>
      <c r="AS14" s="3"/>
    </row>
    <row r="15" ht="6.75" customHeight="1">
      <c r="A15" s="1"/>
      <c r="B15" s="5"/>
      <c r="C15" s="5"/>
      <c r="D15" s="5"/>
      <c r="E15" s="10"/>
      <c r="F15" s="5"/>
      <c r="G15" s="21"/>
      <c r="H15" s="20"/>
      <c r="J15" s="22"/>
      <c r="K15" s="5"/>
      <c r="L15" s="3"/>
      <c r="M15" s="6"/>
      <c r="N15" s="6"/>
      <c r="O15" s="6"/>
      <c r="P15" s="6"/>
      <c r="Q15" s="6"/>
      <c r="R15" s="18" t="str">
        <f t="shared" si="3"/>
        <v/>
      </c>
      <c r="T15" s="18" t="str">
        <f t="shared" si="4"/>
        <v/>
      </c>
      <c r="U15" s="13" t="str">
        <f t="shared" si="5"/>
        <v/>
      </c>
      <c r="V15" s="6"/>
      <c r="W15" s="3"/>
      <c r="X15" s="7"/>
      <c r="Y15" s="7"/>
      <c r="Z15" s="7"/>
      <c r="AA15" s="7"/>
      <c r="AB15" s="7"/>
      <c r="AC15" s="19" t="str">
        <f>IF(ISNUMBER(U15)=true,(IF(ISBLANK(T15)=true,(vlookup(R15,SR2SkillsSR3,5,false)),(IF(ISBLANK(R15)=true,"",(vlookup(T15,SR2SpecializationSR3,4,false)))))),"")</f>
        <v/>
      </c>
      <c r="AE15" s="20"/>
      <c r="AF15" s="13" t="str">
        <f t="shared" si="6"/>
        <v/>
      </c>
      <c r="AG15" s="7"/>
      <c r="AH15" s="3"/>
      <c r="AI15" s="8"/>
      <c r="AJ15" s="14" t="s">
        <v>17</v>
      </c>
      <c r="AL15" s="13" t="str">
        <f>if(isblank(AA13)=true,"",AA13)</f>
        <v/>
      </c>
      <c r="AM15" s="8"/>
      <c r="AN15" s="18" t="str">
        <f>IF(ISNUMBER(AF15)=false,"",(IF(ISTEXT(AC15)=true,(vlookup(AC15,SR3SkillsSR4,4,false)),"")))</f>
        <v/>
      </c>
      <c r="AO15" s="18" t="str">
        <f t="shared" si="7"/>
        <v/>
      </c>
      <c r="AP15" s="13" t="str">
        <f t="shared" si="8"/>
        <v/>
      </c>
      <c r="AR15" s="8"/>
      <c r="AS15" s="3"/>
    </row>
    <row r="16" ht="6.75" customHeight="1">
      <c r="A16" s="1"/>
      <c r="B16" s="5"/>
      <c r="C16" s="14" t="s">
        <v>18</v>
      </c>
      <c r="E16" s="15"/>
      <c r="F16" s="5"/>
      <c r="K16" s="5"/>
      <c r="L16" s="3"/>
      <c r="M16" s="6"/>
      <c r="N16" s="14" t="s">
        <v>18</v>
      </c>
      <c r="P16" s="13" t="str">
        <f>E16</f>
        <v/>
      </c>
      <c r="Q16" s="6"/>
      <c r="V16" s="6"/>
      <c r="W16" s="3"/>
      <c r="X16" s="7"/>
      <c r="Y16" s="14" t="s">
        <v>18</v>
      </c>
      <c r="AA16" s="13" t="str">
        <f>P16</f>
        <v/>
      </c>
      <c r="AB16" s="7"/>
      <c r="AG16" s="7"/>
      <c r="AH16" s="3"/>
      <c r="AI16" s="8"/>
      <c r="AM16" s="8"/>
      <c r="AR16" s="8"/>
      <c r="AS16" s="3"/>
    </row>
    <row r="17" ht="6.75" customHeight="1">
      <c r="A17" s="1"/>
      <c r="B17" s="5"/>
      <c r="F17" s="5"/>
      <c r="G17" s="21"/>
      <c r="H17" s="20"/>
      <c r="J17" s="22"/>
      <c r="K17" s="5"/>
      <c r="L17" s="3"/>
      <c r="M17" s="6"/>
      <c r="Q17" s="6"/>
      <c r="R17" s="18" t="str">
        <f>IF(ISBLANK(G17)=true,"",G17)</f>
        <v/>
      </c>
      <c r="T17" s="18" t="str">
        <f>IF(ISBLANK(H17)=true,"",H17)</f>
        <v/>
      </c>
      <c r="U17" s="13" t="str">
        <f>IF(ISBLANK(J17)=true,"",J17)</f>
        <v/>
      </c>
      <c r="V17" s="6"/>
      <c r="W17" s="3"/>
      <c r="X17" s="7"/>
      <c r="AB17" s="7"/>
      <c r="AC17" s="19" t="str">
        <f>IF(ISNUMBER(U17)=true,(IF(ISBLANK(T17)=true,(vlookup(R17,SR2SkillsSR3,5,false)),(IF(ISBLANK(R17)=true,"",(vlookup(T17,SR2SpecializationSR3,4,false)))))),"")</f>
        <v/>
      </c>
      <c r="AE17" s="20"/>
      <c r="AF17" s="13" t="str">
        <f>IF((and((ISBLANK(R17)=true),(isnumber(U17)=true)))=true,"",U17)</f>
        <v/>
      </c>
      <c r="AG17" s="7"/>
      <c r="AH17" s="3"/>
      <c r="AI17" s="8"/>
      <c r="AJ17" s="14" t="s">
        <v>15</v>
      </c>
      <c r="AL17" s="13" t="str">
        <f>if(isblank(AA14)=true,"",ROUNDUP(AA14*(2/3),0))</f>
        <v/>
      </c>
      <c r="AM17" s="8"/>
      <c r="AN17" s="18" t="str">
        <f>IF(ISNUMBER(AF17)=false,"",(IF(ISTEXT(AC17)=true,(vlookup(AC17,SR3SkillsSR4,4,false)),"")))</f>
        <v/>
      </c>
      <c r="AO17" s="18" t="str">
        <f>if(isblank(AE17)=true,"",AE17)</f>
        <v/>
      </c>
      <c r="AP17" s="13" t="str">
        <f>IF(ISNUMBER(AF17)=true,ROUNDUP(AF17*(2/3),0),"")</f>
        <v/>
      </c>
      <c r="AR17" s="8"/>
      <c r="AS17" s="3"/>
    </row>
    <row r="18" ht="6.75" customHeight="1">
      <c r="A18" s="1"/>
      <c r="B18" s="5"/>
      <c r="C18" s="14" t="s">
        <v>19</v>
      </c>
      <c r="E18" s="15"/>
      <c r="F18" s="5"/>
      <c r="K18" s="5"/>
      <c r="L18" s="3"/>
      <c r="M18" s="6"/>
      <c r="N18" s="14" t="s">
        <v>19</v>
      </c>
      <c r="P18" s="13" t="str">
        <f>E18</f>
        <v/>
      </c>
      <c r="Q18" s="6"/>
      <c r="V18" s="6"/>
      <c r="W18" s="3"/>
      <c r="X18" s="7"/>
      <c r="Y18" s="14" t="s">
        <v>19</v>
      </c>
      <c r="AA18" s="13" t="str">
        <f>P18</f>
        <v/>
      </c>
      <c r="AB18" s="7"/>
      <c r="AG18" s="7"/>
      <c r="AH18" s="3"/>
      <c r="AI18" s="8"/>
      <c r="AM18" s="8"/>
      <c r="AR18" s="8"/>
      <c r="AS18" s="3"/>
    </row>
    <row r="19" ht="6.75" customHeight="1">
      <c r="A19" s="1"/>
      <c r="B19" s="5"/>
      <c r="F19" s="5"/>
      <c r="G19" s="21"/>
      <c r="H19" s="20"/>
      <c r="J19" s="22"/>
      <c r="K19" s="5"/>
      <c r="L19" s="3"/>
      <c r="M19" s="6"/>
      <c r="Q19" s="6"/>
      <c r="R19" s="18" t="str">
        <f>IF(ISBLANK(G19)=true,"",G19)</f>
        <v/>
      </c>
      <c r="T19" s="18" t="str">
        <f>IF(ISBLANK(H19)=true,"",H19)</f>
        <v/>
      </c>
      <c r="U19" s="13" t="str">
        <f>IF(ISBLANK(J19)=true,"",J19)</f>
        <v/>
      </c>
      <c r="V19" s="6"/>
      <c r="W19" s="3"/>
      <c r="X19" s="7"/>
      <c r="AB19" s="7"/>
      <c r="AC19" s="19" t="str">
        <f>IF(ISNUMBER(U19)=true,(IF(ISBLANK(T19)=true,(vlookup(R19,SR2SkillsSR3,5,false)),(IF(ISBLANK(R19)=true,"",(vlookup(T19,SR2SpecializationSR3,4,false)))))),"")</f>
        <v/>
      </c>
      <c r="AE19" s="20"/>
      <c r="AF19" s="13" t="str">
        <f>IF((and((ISBLANK(R19)=true),(isnumber(U19)=true)))=true,"",U19)</f>
        <v/>
      </c>
      <c r="AG19" s="7"/>
      <c r="AH19" s="3"/>
      <c r="AI19" s="8"/>
      <c r="AJ19" s="8"/>
      <c r="AK19" s="8"/>
      <c r="AL19" s="8"/>
      <c r="AM19" s="8"/>
      <c r="AN19" s="18" t="str">
        <f>IF(ISNUMBER(AF19)=false,"",(IF(ISTEXT(AC19)=true,(vlookup(AC19,SR3SkillsSR4,4,false)),"")))</f>
        <v/>
      </c>
      <c r="AO19" s="18" t="str">
        <f>if(isblank(AE19)=true,"",AE19)</f>
        <v/>
      </c>
      <c r="AP19" s="13" t="str">
        <f>IF(ISNUMBER(AF19)=true,ROUNDUP(AF19*(2/3),0),"")</f>
        <v/>
      </c>
      <c r="AR19" s="8"/>
      <c r="AS19" s="3"/>
    </row>
    <row r="20" ht="6.75" customHeight="1">
      <c r="A20" s="1"/>
      <c r="B20" s="5"/>
      <c r="C20" s="14" t="s">
        <v>12</v>
      </c>
      <c r="E20" s="23"/>
      <c r="F20" s="5"/>
      <c r="K20" s="5"/>
      <c r="L20" s="3"/>
      <c r="M20" s="6"/>
      <c r="N20" s="14" t="s">
        <v>12</v>
      </c>
      <c r="P20" s="13" t="str">
        <f>IF(isnumber(P10)=true,ROUNDDOWN(((P10+P13)/2),0),"")</f>
        <v/>
      </c>
      <c r="Q20" s="6"/>
      <c r="V20" s="6"/>
      <c r="W20" s="3"/>
      <c r="X20" s="7"/>
      <c r="Y20" s="14" t="s">
        <v>12</v>
      </c>
      <c r="AA20" s="13" t="str">
        <f>IF(isnumber(AA10)=true,ROUNDDOWN(((AA10+AA13)/2),0),"")</f>
        <v/>
      </c>
      <c r="AB20" s="7"/>
      <c r="AG20" s="7"/>
      <c r="AH20" s="3"/>
      <c r="AI20" s="8"/>
      <c r="AJ20" s="14" t="s">
        <v>20</v>
      </c>
      <c r="AL20" s="13">
        <f>IF(AF47=0,1,AF47)</f>
        <v>1</v>
      </c>
      <c r="AM20" s="8"/>
      <c r="AR20" s="8"/>
      <c r="AS20" s="3"/>
    </row>
    <row r="21" ht="6.75" customHeight="1">
      <c r="A21" s="1"/>
      <c r="B21" s="5"/>
      <c r="F21" s="5"/>
      <c r="G21" s="21"/>
      <c r="H21" s="20"/>
      <c r="J21" s="22"/>
      <c r="K21" s="5"/>
      <c r="L21" s="3"/>
      <c r="M21" s="6"/>
      <c r="Q21" s="6"/>
      <c r="R21" s="18" t="str">
        <f>IF(ISBLANK(G21)=true,"",G21)</f>
        <v/>
      </c>
      <c r="T21" s="18" t="str">
        <f>IF(ISBLANK(H21)=true,"",H21)</f>
        <v/>
      </c>
      <c r="U21" s="13" t="str">
        <f>IF(ISBLANK(J21)=true,"",J21)</f>
        <v/>
      </c>
      <c r="V21" s="6"/>
      <c r="W21" s="3"/>
      <c r="X21" s="7"/>
      <c r="AB21" s="7"/>
      <c r="AC21" s="19" t="str">
        <f>IF(ISNUMBER(U21)=true,(IF(ISBLANK(T21)=true,(vlookup(R21,SR2SkillsSR3,5,false)),(IF(ISBLANK(R21)=true,"",(vlookup(T21,SR2SpecializationSR3,4,false)))))),"")</f>
        <v/>
      </c>
      <c r="AE21" s="20"/>
      <c r="AF21" s="13" t="str">
        <f>IF((and((ISBLANK(R21)=true),(isnumber(U21)=true)))=true,"",U21)</f>
        <v/>
      </c>
      <c r="AG21" s="7"/>
      <c r="AH21" s="3"/>
      <c r="AI21" s="8"/>
      <c r="AM21" s="8"/>
      <c r="AN21" s="18" t="str">
        <f>IF(ISNUMBER(AF21)=false,"",(IF(ISTEXT(AC21)=true,(vlookup(AC21,SR3SkillsSR4,4,false)),"")))</f>
        <v/>
      </c>
      <c r="AO21" s="18" t="str">
        <f>if(isblank(AE21)=true,"",AE21)</f>
        <v/>
      </c>
      <c r="AP21" s="13" t="str">
        <f>IF(ISNUMBER(AF21)=true,ROUNDUP(AF21*(2/3),0),"")</f>
        <v/>
      </c>
      <c r="AR21" s="8"/>
      <c r="AS21" s="3"/>
    </row>
    <row r="22" ht="6.75" customHeight="1">
      <c r="A22" s="1"/>
      <c r="B22" s="5"/>
      <c r="C22" s="5"/>
      <c r="D22" s="5"/>
      <c r="E22" s="5"/>
      <c r="F22" s="5"/>
      <c r="K22" s="5"/>
      <c r="L22" s="3"/>
      <c r="M22" s="6"/>
      <c r="N22" s="6"/>
      <c r="O22" s="6"/>
      <c r="P22" s="6"/>
      <c r="Q22" s="6"/>
      <c r="V22" s="6"/>
      <c r="W22" s="3"/>
      <c r="X22" s="7"/>
      <c r="Y22" s="7"/>
      <c r="Z22" s="7"/>
      <c r="AA22" s="7"/>
      <c r="AB22" s="7"/>
      <c r="AG22" s="7"/>
      <c r="AH22" s="3"/>
      <c r="AI22" s="8"/>
      <c r="AJ22" s="14" t="s">
        <v>18</v>
      </c>
      <c r="AL22" s="4">
        <v>6.0</v>
      </c>
      <c r="AM22" s="8"/>
      <c r="AR22" s="8"/>
      <c r="AS22" s="3"/>
    </row>
    <row r="23" ht="6.75" customHeight="1">
      <c r="A23" s="1"/>
      <c r="B23" s="5"/>
      <c r="C23" s="11" t="s">
        <v>21</v>
      </c>
      <c r="F23" s="5"/>
      <c r="G23" s="21"/>
      <c r="H23" s="20"/>
      <c r="J23" s="22"/>
      <c r="K23" s="5"/>
      <c r="L23" s="3"/>
      <c r="M23" s="6"/>
      <c r="N23" s="11" t="s">
        <v>21</v>
      </c>
      <c r="Q23" s="6"/>
      <c r="R23" s="18" t="str">
        <f>IF(ISBLANK(G23)=true,"",G23)</f>
        <v/>
      </c>
      <c r="T23" s="18" t="str">
        <f>IF(ISBLANK(H23)=true,"",H23)</f>
        <v/>
      </c>
      <c r="U23" s="13" t="str">
        <f>IF(ISBLANK(J23)=true,"",J23)</f>
        <v/>
      </c>
      <c r="V23" s="6"/>
      <c r="W23" s="3"/>
      <c r="X23" s="7"/>
      <c r="Y23" s="11" t="s">
        <v>21</v>
      </c>
      <c r="AB23" s="7"/>
      <c r="AC23" s="19" t="str">
        <f>IF(ISNUMBER(U23)=true,(IF(ISBLANK(T23)=true,(vlookup(R23,SR2SkillsSR3,5,false)),(IF(ISBLANK(R23)=true,"",(vlookup(T23,SR2SpecializationSR3,4,false)))))),"")</f>
        <v/>
      </c>
      <c r="AE23" s="20"/>
      <c r="AF23" s="13" t="str">
        <f>IF((and((ISBLANK(R23)=true),(isnumber(U23)=true)))=true,"",U23)</f>
        <v/>
      </c>
      <c r="AG23" s="7"/>
      <c r="AH23" s="3"/>
      <c r="AI23" s="8"/>
      <c r="AM23" s="8"/>
      <c r="AN23" s="18" t="str">
        <f>IF(ISNUMBER(AF23)=false,"",(IF(ISTEXT(AC23)=true,(vlookup(AC23,SR3SkillsSR4,4,false)),"")))</f>
        <v/>
      </c>
      <c r="AO23" s="18" t="str">
        <f>if(isblank(AE23)=true,"",AE23)</f>
        <v/>
      </c>
      <c r="AP23" s="13" t="str">
        <f>IF(ISNUMBER(AF23)=true,ROUNDUP(AF23*(2/3),0),"")</f>
        <v/>
      </c>
      <c r="AR23" s="8"/>
      <c r="AS23" s="3"/>
    </row>
    <row r="24" ht="6.75" customHeight="1">
      <c r="A24" s="1"/>
      <c r="B24" s="5"/>
      <c r="F24" s="5"/>
      <c r="K24" s="5"/>
      <c r="L24" s="3"/>
      <c r="M24" s="6"/>
      <c r="Q24" s="6"/>
      <c r="V24" s="6"/>
      <c r="W24" s="3"/>
      <c r="X24" s="7"/>
      <c r="AB24" s="7"/>
      <c r="AG24" s="7"/>
      <c r="AH24" s="3"/>
      <c r="AI24" s="8"/>
      <c r="AJ24" s="14" t="s">
        <v>22</v>
      </c>
      <c r="AK24" s="24"/>
      <c r="AL24" s="13">
        <f>AL11+AL14</f>
        <v>0</v>
      </c>
      <c r="AM24" s="8"/>
      <c r="AR24" s="8"/>
      <c r="AS24" s="3"/>
    </row>
    <row r="25" ht="6.75" customHeight="1">
      <c r="A25" s="1"/>
      <c r="B25" s="5"/>
      <c r="F25" s="5"/>
      <c r="G25" s="21"/>
      <c r="H25" s="20"/>
      <c r="J25" s="22"/>
      <c r="K25" s="5"/>
      <c r="L25" s="3"/>
      <c r="M25" s="6"/>
      <c r="N25" s="25" t="str">
        <f>IF(ISBLANK(C25)=true,"",C25)</f>
        <v/>
      </c>
      <c r="Q25" s="6"/>
      <c r="R25" s="18" t="str">
        <f>IF(ISBLANK(G25)=true,"",G25)</f>
        <v/>
      </c>
      <c r="T25" s="18" t="str">
        <f>IF(ISBLANK(H25)=true,"",H25)</f>
        <v/>
      </c>
      <c r="U25" s="13" t="str">
        <f>IF(ISBLANK(J25)=true,"",J25)</f>
        <v/>
      </c>
      <c r="V25" s="6"/>
      <c r="W25" s="3"/>
      <c r="X25" s="7"/>
      <c r="Y25" s="25" t="str">
        <f>IF(ISBLANK(N25)=true,"",N25)</f>
        <v/>
      </c>
      <c r="AB25" s="7"/>
      <c r="AC25" s="19" t="str">
        <f>IF(ISNUMBER(U25)=true,(IF(ISBLANK(T25)=true,(vlookup(R25,SR2SkillsSR3,5,false)),(IF(ISBLANK(R25)=true,"",(vlookup(T25,SR2SpecializationSR3,4,false)))))),"")</f>
        <v/>
      </c>
      <c r="AE25" s="20"/>
      <c r="AF25" s="13" t="str">
        <f>IF((and((ISBLANK(R25)=true),(isnumber(U25)=true)))=true,"",U25)</f>
        <v/>
      </c>
      <c r="AG25" s="7"/>
      <c r="AH25" s="3"/>
      <c r="AI25" s="8"/>
      <c r="AM25" s="8"/>
      <c r="AN25" s="18" t="str">
        <f>IF(ISNUMBER(AF25)=false,"",(IF(ISTEXT(AC25)=true,(vlookup(AC25,SR3SkillsSR4,4,false)),"")))</f>
        <v/>
      </c>
      <c r="AO25" s="18" t="str">
        <f>if(isblank(AE25)=true,"",AE25)</f>
        <v/>
      </c>
      <c r="AP25" s="13" t="str">
        <f>IF(ISNUMBER(AF25)=true,ROUNDUP(AF25*(2/3),0),"")</f>
        <v/>
      </c>
      <c r="AR25" s="8"/>
      <c r="AS25" s="3"/>
    </row>
    <row r="26" ht="6.75" customHeight="1">
      <c r="A26" s="1"/>
      <c r="B26" s="5"/>
      <c r="F26" s="5"/>
      <c r="K26" s="5"/>
      <c r="L26" s="3"/>
      <c r="M26" s="6"/>
      <c r="Q26" s="6"/>
      <c r="V26" s="6"/>
      <c r="W26" s="3"/>
      <c r="X26" s="7"/>
      <c r="AB26" s="7"/>
      <c r="AG26" s="7"/>
      <c r="AH26" s="3"/>
      <c r="AI26" s="8"/>
      <c r="AJ26" s="14" t="s">
        <v>23</v>
      </c>
      <c r="AL26" s="13" t="str">
        <f>AA18</f>
        <v/>
      </c>
      <c r="AM26" s="8"/>
      <c r="AR26" s="8"/>
      <c r="AS26" s="3"/>
    </row>
    <row r="27" ht="6.75" customHeight="1">
      <c r="A27" s="1"/>
      <c r="B27" s="5"/>
      <c r="C27" s="14" t="s">
        <v>24</v>
      </c>
      <c r="E27" s="22"/>
      <c r="F27" s="5"/>
      <c r="G27" s="21"/>
      <c r="H27" s="20"/>
      <c r="J27" s="22"/>
      <c r="K27" s="5"/>
      <c r="L27" s="3"/>
      <c r="M27" s="6"/>
      <c r="N27" s="14" t="s">
        <v>24</v>
      </c>
      <c r="P27" s="13" t="str">
        <f>E27</f>
        <v/>
      </c>
      <c r="Q27" s="6"/>
      <c r="R27" s="18" t="str">
        <f>IF(ISBLANK(G27)=true,"",G27)</f>
        <v/>
      </c>
      <c r="T27" s="18" t="str">
        <f>IF(ISBLANK(H27)=true,"",H27)</f>
        <v/>
      </c>
      <c r="U27" s="13" t="str">
        <f>IF(ISBLANK(J27)=true,"",J27)</f>
        <v/>
      </c>
      <c r="V27" s="6"/>
      <c r="W27" s="3"/>
      <c r="X27" s="7"/>
      <c r="Y27" s="14" t="s">
        <v>24</v>
      </c>
      <c r="AA27" s="13" t="str">
        <f>P27</f>
        <v/>
      </c>
      <c r="AB27" s="7"/>
      <c r="AC27" s="19" t="str">
        <f>IF(ISNUMBER(U27)=true,(IF(ISBLANK(T27)=true,(vlookup(R27,SR2SkillsSR3,5,false)),(IF(ISBLANK(R27)=true,"",(vlookup(T27,SR2SpecializationSR3,4,false)))))),"")</f>
        <v/>
      </c>
      <c r="AE27" s="20"/>
      <c r="AF27" s="13" t="str">
        <f>IF((and((ISBLANK(R27)=true),(isnumber(U27)=true)))=true,"",U27)</f>
        <v/>
      </c>
      <c r="AG27" s="7"/>
      <c r="AH27" s="3"/>
      <c r="AI27" s="8"/>
      <c r="AM27" s="8"/>
      <c r="AN27" s="18" t="str">
        <f>IF(ISNUMBER(AF27)=false,"",(IF(ISTEXT(AC27)=true,(vlookup(AC27,SR3SkillsSR4,4,false)),"")))</f>
        <v/>
      </c>
      <c r="AO27" s="18" t="str">
        <f>if(isblank(AE27)=true,"",AE27)</f>
        <v/>
      </c>
      <c r="AP27" s="13" t="str">
        <f>IF(ISNUMBER(AF27)=true,ROUNDUP(AF27*(2/3),0),"")</f>
        <v/>
      </c>
      <c r="AR27" s="8"/>
      <c r="AS27" s="3"/>
    </row>
    <row r="28" ht="6.75" customHeight="1">
      <c r="A28" s="1"/>
      <c r="B28" s="5"/>
      <c r="F28" s="5"/>
      <c r="K28" s="5"/>
      <c r="L28" s="3"/>
      <c r="M28" s="6"/>
      <c r="Q28" s="6"/>
      <c r="V28" s="6"/>
      <c r="W28" s="3"/>
      <c r="X28" s="7"/>
      <c r="AB28" s="7"/>
      <c r="AG28" s="7"/>
      <c r="AH28" s="3"/>
      <c r="AI28" s="8"/>
      <c r="AJ28" s="8"/>
      <c r="AK28" s="8"/>
      <c r="AL28" s="8"/>
      <c r="AM28" s="8"/>
      <c r="AR28" s="8"/>
      <c r="AS28" s="3"/>
    </row>
    <row r="29" ht="6.75" customHeight="1">
      <c r="A29" s="1"/>
      <c r="B29" s="5"/>
      <c r="C29" s="14" t="s">
        <v>25</v>
      </c>
      <c r="E29" s="22"/>
      <c r="F29" s="5"/>
      <c r="G29" s="11" t="s">
        <v>26</v>
      </c>
      <c r="K29" s="5"/>
      <c r="L29" s="3"/>
      <c r="M29" s="6"/>
      <c r="N29" s="14" t="s">
        <v>25</v>
      </c>
      <c r="P29" s="13" t="str">
        <f>E29</f>
        <v/>
      </c>
      <c r="Q29" s="6"/>
      <c r="R29" s="11" t="s">
        <v>26</v>
      </c>
      <c r="V29" s="6"/>
      <c r="W29" s="3"/>
      <c r="X29" s="7"/>
      <c r="Y29" s="14" t="s">
        <v>25</v>
      </c>
      <c r="AA29" s="13" t="str">
        <f>P29</f>
        <v/>
      </c>
      <c r="AB29" s="7"/>
      <c r="AC29" s="11" t="s">
        <v>26</v>
      </c>
      <c r="AG29" s="7"/>
      <c r="AH29" s="3"/>
      <c r="AI29" s="8"/>
      <c r="AJ29" s="11" t="s">
        <v>21</v>
      </c>
      <c r="AM29" s="8"/>
      <c r="AN29" s="11" t="s">
        <v>27</v>
      </c>
      <c r="AR29" s="8"/>
      <c r="AS29" s="3"/>
    </row>
    <row r="30" ht="6.75" customHeight="1">
      <c r="A30" s="1"/>
      <c r="B30" s="5"/>
      <c r="F30" s="5"/>
      <c r="K30" s="5"/>
      <c r="L30" s="3"/>
      <c r="M30" s="6"/>
      <c r="Q30" s="6"/>
      <c r="V30" s="6"/>
      <c r="W30" s="3"/>
      <c r="X30" s="7"/>
      <c r="AB30" s="7"/>
      <c r="AG30" s="7"/>
      <c r="AH30" s="3"/>
      <c r="AI30" s="8"/>
      <c r="AM30" s="8"/>
      <c r="AR30" s="8"/>
      <c r="AS30" s="3"/>
    </row>
    <row r="31" ht="6.75" customHeight="1">
      <c r="A31" s="1"/>
      <c r="B31" s="5"/>
      <c r="C31" s="11" t="s">
        <v>28</v>
      </c>
      <c r="F31" s="5"/>
      <c r="G31" s="26"/>
      <c r="H31" s="27" t="str">
        <f>if(isblank($G31)=true,"",VLOOKUP($G31,Weapons,3,false))</f>
        <v/>
      </c>
      <c r="I31" s="28" t="str">
        <f>if(isblank($G31)=true,"",VLOOKUP($G31,Weapons,4,false))</f>
        <v/>
      </c>
      <c r="J31" s="27" t="str">
        <f>if(isblank($G31)=true,"",VLOOKUP($G31,Weapons,5,false))</f>
        <v/>
      </c>
      <c r="K31" s="5"/>
      <c r="L31" s="3"/>
      <c r="M31" s="6"/>
      <c r="N31" s="11" t="s">
        <v>28</v>
      </c>
      <c r="Q31" s="6"/>
      <c r="R31" s="18" t="str">
        <f>IF(ISBLANK(G31)=1,"",G31)</f>
        <v/>
      </c>
      <c r="T31" s="27" t="str">
        <f>if(isblank($R31)=true,"",VLOOKUP($R31,Weapons,6,false))</f>
        <v/>
      </c>
      <c r="U31" s="28" t="str">
        <f>if(isblank($R31)=true,"",VLOOKUP($R31,Weapons,7,false))</f>
        <v/>
      </c>
      <c r="V31" s="6"/>
      <c r="W31" s="3"/>
      <c r="X31" s="7"/>
      <c r="Y31" s="11" t="s">
        <v>28</v>
      </c>
      <c r="AB31" s="7"/>
      <c r="AC31" s="18" t="str">
        <f>IF(ISBLANK(R31)=1,"",R31)</f>
        <v/>
      </c>
      <c r="AE31" s="27" t="str">
        <f>if(isblank($AC31)=true,"",VLOOKUP($AC31,Weapons,9,false))</f>
        <v/>
      </c>
      <c r="AF31" s="28" t="str">
        <f>if(isblank($AC31)=true,"",VLOOKUP($AC31,Weapons,10,false))</f>
        <v/>
      </c>
      <c r="AG31" s="7"/>
      <c r="AH31" s="3"/>
      <c r="AI31" s="8"/>
      <c r="AJ31" s="25" t="str">
        <f>IF(ISBLANK(Y25)=true,"",Y25)</f>
        <v/>
      </c>
      <c r="AM31" s="8"/>
      <c r="AN31" s="18" t="str">
        <f>IF(ISBLANK(AC31)=1,"",AC31)</f>
        <v/>
      </c>
      <c r="AO31" s="27" t="str">
        <f>if(isblank($AN31)=true,"",VLOOKUP($AN31,Weapons,12,false))</f>
        <v/>
      </c>
      <c r="AP31" s="27" t="str">
        <f>if(isblank($AN31)=true,"",VLOOKUP($AN31,Weapons,12,false))</f>
        <v/>
      </c>
      <c r="AR31" s="8"/>
      <c r="AS31" s="3"/>
    </row>
    <row r="32" ht="6.75" customHeight="1">
      <c r="A32" s="1"/>
      <c r="B32" s="5"/>
      <c r="F32" s="5"/>
      <c r="K32" s="5"/>
      <c r="L32" s="3"/>
      <c r="M32" s="6"/>
      <c r="Q32" s="6"/>
      <c r="V32" s="6"/>
      <c r="W32" s="3"/>
      <c r="X32" s="7"/>
      <c r="AB32" s="7"/>
      <c r="AG32" s="7"/>
      <c r="AH32" s="3"/>
      <c r="AI32" s="8"/>
      <c r="AM32" s="8"/>
      <c r="AR32" s="8"/>
      <c r="AS32" s="3"/>
    </row>
    <row r="33" ht="6.75" customHeight="1">
      <c r="A33" s="1"/>
      <c r="B33" s="5"/>
      <c r="C33" s="29" t="s">
        <v>29</v>
      </c>
      <c r="E33" s="13"/>
      <c r="F33" s="5"/>
      <c r="G33" s="26"/>
      <c r="H33" s="27" t="str">
        <f>if(isblank($G33)=true,"",VLOOKUP($G33,Weapons,3,false))</f>
        <v/>
      </c>
      <c r="I33" s="28" t="str">
        <f>if(isblank($G33)=true,"",VLOOKUP($G33,Weapons,4,false))</f>
        <v/>
      </c>
      <c r="J33" s="27" t="str">
        <f>if(isblank($G33)=true,"",VLOOKUP($G33,Weapons,5,false))</f>
        <v/>
      </c>
      <c r="K33" s="5"/>
      <c r="L33" s="3"/>
      <c r="M33" s="6"/>
      <c r="N33" s="29" t="s">
        <v>30</v>
      </c>
      <c r="P33" s="13" t="str">
        <f>IF(isnumber(P10)=true,rounddown((P10+P13+P14)/2),"")</f>
        <v/>
      </c>
      <c r="Q33" s="6"/>
      <c r="R33" s="18" t="str">
        <f>IF(ISBLANK(G33)=1,"",G33)</f>
        <v/>
      </c>
      <c r="T33" s="27" t="str">
        <f>if(isblank($R33)=true,"",VLOOKUP($R33,Weapons,6,false))</f>
        <v/>
      </c>
      <c r="U33" s="28" t="str">
        <f>if(isblank($R33)=true,"",VLOOKUP($R33,Weapons,7,false))</f>
        <v/>
      </c>
      <c r="V33" s="6"/>
      <c r="W33" s="3"/>
      <c r="X33" s="7"/>
      <c r="Y33" s="29" t="s">
        <v>30</v>
      </c>
      <c r="AA33" s="13" t="str">
        <f>IF(isnumber(AA10),rounddown((AA10+AA13+AA14)/2),"")</f>
        <v/>
      </c>
      <c r="AB33" s="7"/>
      <c r="AC33" s="18" t="str">
        <f>IF(ISBLANK(R33)=1,"",R33)</f>
        <v/>
      </c>
      <c r="AE33" s="27" t="str">
        <f>if(isblank($AC33)=true,"",VLOOKUP($AC33,Weapons,9,false))</f>
        <v/>
      </c>
      <c r="AF33" s="28" t="str">
        <f>if(isblank($AC33)=true,"",VLOOKUP($AC33,Weapons,10,false))</f>
        <v/>
      </c>
      <c r="AG33" s="7"/>
      <c r="AH33" s="3"/>
      <c r="AI33" s="8"/>
      <c r="AJ33" s="11" t="s">
        <v>24</v>
      </c>
      <c r="AL33" s="13" t="str">
        <f>AA27</f>
        <v/>
      </c>
      <c r="AM33" s="8"/>
      <c r="AN33" s="18" t="str">
        <f>IF(ISBLANK(AC33)=1,"",AC33)</f>
        <v/>
      </c>
      <c r="AO33" s="27" t="str">
        <f>if(isblank($AN33)=true,"",VLOOKUP($AN33,Weapons,12,false))</f>
        <v/>
      </c>
      <c r="AP33" s="27" t="str">
        <f>if(isblank($AN33)=true,"",VLOOKUP($AN33,Weapons,12,false))</f>
        <v/>
      </c>
      <c r="AR33" s="8"/>
      <c r="AS33" s="3"/>
    </row>
    <row r="34" ht="6.75" customHeight="1">
      <c r="A34" s="1"/>
      <c r="B34" s="5"/>
      <c r="F34" s="5"/>
      <c r="K34" s="5"/>
      <c r="L34" s="3"/>
      <c r="M34" s="6"/>
      <c r="Q34" s="6"/>
      <c r="V34" s="6"/>
      <c r="W34" s="3"/>
      <c r="X34" s="7"/>
      <c r="AB34" s="7"/>
      <c r="AG34" s="7"/>
      <c r="AH34" s="3"/>
      <c r="AI34" s="8"/>
      <c r="AM34" s="8"/>
      <c r="AR34" s="8"/>
      <c r="AS34" s="3"/>
    </row>
    <row r="35" ht="6.75" customHeight="1">
      <c r="A35" s="1"/>
      <c r="B35" s="5"/>
      <c r="C35" s="29" t="s">
        <v>31</v>
      </c>
      <c r="E35" s="13"/>
      <c r="F35" s="5"/>
      <c r="G35" s="26"/>
      <c r="H35" s="27" t="str">
        <f>if(isblank($G35)=true,"",VLOOKUP($G35,Weapons,3,false))</f>
        <v/>
      </c>
      <c r="I35" s="28" t="str">
        <f>if(isblank($G35)=true,"",VLOOKUP($G35,Weapons,4,false))</f>
        <v/>
      </c>
      <c r="J35" s="27" t="str">
        <f>if(isblank($G35)=true,"",VLOOKUP($G35,Weapons,5,false))</f>
        <v/>
      </c>
      <c r="K35" s="5"/>
      <c r="L35" s="3"/>
      <c r="M35" s="6"/>
      <c r="N35" s="14" t="s">
        <v>32</v>
      </c>
      <c r="O35" s="30" t="str">
        <f>IF((COUNTIF(R31:S41,"Vehicle Control Rig"))=1,(vlookup("Vehicle Control Rig",R31:U41,3,false)),"")</f>
        <v/>
      </c>
      <c r="P35" s="13" t="str">
        <f>IF(isnumber(D39)=true,SUM(P20,O35),"")</f>
        <v/>
      </c>
      <c r="Q35" s="6"/>
      <c r="R35" s="18" t="str">
        <f>IF(ISBLANK(G35)=1,"",G35)</f>
        <v/>
      </c>
      <c r="T35" s="27" t="str">
        <f>if(isblank($R35)=true,"",VLOOKUP($R35,Weapons,6,false))</f>
        <v/>
      </c>
      <c r="U35" s="28" t="str">
        <f>if(isblank($R35)=true,"",VLOOKUP($R35,Weapons,7,false))</f>
        <v/>
      </c>
      <c r="V35" s="6"/>
      <c r="W35" s="3"/>
      <c r="X35" s="7"/>
      <c r="Y35" s="14" t="s">
        <v>33</v>
      </c>
      <c r="AA35" s="13" t="str">
        <f>IF(isnumber(AA10),ROUNDDOWN((SUM(AA12,AA13,AA14))/2,0),"")</f>
        <v/>
      </c>
      <c r="AB35" s="7"/>
      <c r="AC35" s="18" t="str">
        <f>IF(ISBLANK(R35)=1,"",R35)</f>
        <v/>
      </c>
      <c r="AE35" s="27" t="str">
        <f>if(isblank($AC35)=true,"",VLOOKUP($AC35,Weapons,9,false))</f>
        <v/>
      </c>
      <c r="AF35" s="28" t="str">
        <f>if(isblank($AC35)=true,"",VLOOKUP($AC35,Weapons,10,false))</f>
        <v/>
      </c>
      <c r="AG35" s="7"/>
      <c r="AH35" s="3"/>
      <c r="AI35" s="8"/>
      <c r="AJ35" s="11" t="s">
        <v>25</v>
      </c>
      <c r="AL35" s="13" t="str">
        <f>AA29</f>
        <v/>
      </c>
      <c r="AM35" s="8"/>
      <c r="AN35" s="18" t="str">
        <f>IF(ISBLANK(AC35)=1,"",AC35)</f>
        <v/>
      </c>
      <c r="AO35" s="27" t="str">
        <f>if(isblank($AN35)=true,"",VLOOKUP($AN35,Weapons,12,false))</f>
        <v/>
      </c>
      <c r="AP35" s="27" t="str">
        <f>if(isblank($AN35)=true,"",VLOOKUP($AN35,Weapons,12,false))</f>
        <v/>
      </c>
      <c r="AR35" s="8"/>
      <c r="AS35" s="3"/>
    </row>
    <row r="36" ht="6.75" customHeight="1">
      <c r="A36" s="1"/>
      <c r="B36" s="5"/>
      <c r="F36" s="5"/>
      <c r="K36" s="5"/>
      <c r="L36" s="3"/>
      <c r="M36" s="6"/>
      <c r="Q36" s="6"/>
      <c r="V36" s="6"/>
      <c r="W36" s="3"/>
      <c r="X36" s="7"/>
      <c r="AB36" s="7"/>
      <c r="AG36" s="7"/>
      <c r="AH36" s="3"/>
      <c r="AI36" s="8"/>
      <c r="AM36" s="8"/>
      <c r="AR36" s="8"/>
      <c r="AS36" s="3"/>
    </row>
    <row r="37" ht="6.75" customHeight="1">
      <c r="A37" s="1"/>
      <c r="B37" s="5"/>
      <c r="C37" s="29" t="s">
        <v>34</v>
      </c>
      <c r="D37" s="31"/>
      <c r="E37" s="13" t="str">
        <f>E12</f>
        <v/>
      </c>
      <c r="F37" s="5"/>
      <c r="G37" s="26"/>
      <c r="H37" s="27" t="str">
        <f>if(isblank($G37)=true,"",VLOOKUP($G37,Weapons,3,false))</f>
        <v/>
      </c>
      <c r="I37" s="28" t="str">
        <f>if(isblank($G37)=true,"",VLOOKUP($G37,Weapons,4,false))</f>
        <v/>
      </c>
      <c r="J37" s="27" t="str">
        <f>if(isblank($G37)=true,"",VLOOKUP($G37,Weapons,5,false))</f>
        <v/>
      </c>
      <c r="K37" s="5"/>
      <c r="L37" s="3"/>
      <c r="M37" s="6"/>
      <c r="N37" s="14" t="s">
        <v>35</v>
      </c>
      <c r="O37" s="30" t="str">
        <f>IF((COUNTIF(R10:R14,"Computer"))=1,(vlookup("Computer",R10:U14,3,false)),"")</f>
        <v/>
      </c>
      <c r="P37" s="13" t="str">
        <f>IF(isnumber(D41)=true,SUM(P20,O37),"")</f>
        <v/>
      </c>
      <c r="Q37" s="6"/>
      <c r="R37" s="18" t="str">
        <f>IF(ISBLANK(G37)=1,"",G37)</f>
        <v/>
      </c>
      <c r="T37" s="27" t="str">
        <f>if(isblank($R37)=true,"",VLOOKUP($R37,Weapons,6,false))</f>
        <v/>
      </c>
      <c r="U37" s="28" t="str">
        <f>if(isblank($R37)=true,"",VLOOKUP($R37,Weapons,7,false))</f>
        <v/>
      </c>
      <c r="V37" s="6"/>
      <c r="W37" s="3"/>
      <c r="X37" s="7"/>
      <c r="Y37" s="14" t="s">
        <v>32</v>
      </c>
      <c r="Z37" s="30" t="str">
        <f>IF((COUNTIF(AC25:AC41,"Vehicle Control Rig"))=1,(vlookup("Vehicle Control Rig",AC25:AF41,3,false)),"")</f>
        <v/>
      </c>
      <c r="AA37" s="13" t="str">
        <f>IF(isnumber(Z37)=true,SUM(AA21,Z37),"")</f>
        <v/>
      </c>
      <c r="AB37" s="7"/>
      <c r="AC37" s="18" t="str">
        <f>IF(ISBLANK(R37)=1,"",R37)</f>
        <v/>
      </c>
      <c r="AE37" s="27" t="str">
        <f>if(isblank($AC37)=true,"",VLOOKUP($AC37,Weapons,9,false))</f>
        <v/>
      </c>
      <c r="AF37" s="28" t="str">
        <f>if(isblank($AC37)=true,"",VLOOKUP($AC37,Weapons,10,false))</f>
        <v/>
      </c>
      <c r="AG37" s="7"/>
      <c r="AH37" s="3"/>
      <c r="AI37" s="8"/>
      <c r="AJ37" s="11" t="s">
        <v>36</v>
      </c>
      <c r="AK37" s="13" t="str">
        <f>IF(istext(AM7)=true,(Vlookup(AM7,Movement,5,true)),"")</f>
        <v>#N/A</v>
      </c>
      <c r="AL37" s="13" t="str">
        <f>IF(istext(AM7)=true,(Vlookup(AM7,Movement,6,true)),"")</f>
        <v>#N/A</v>
      </c>
      <c r="AM37" s="8"/>
      <c r="AN37" s="18" t="str">
        <f>IF(ISBLANK(AC37)=1,"",AC37)</f>
        <v/>
      </c>
      <c r="AO37" s="27" t="str">
        <f>if(isblank($AN37)=true,"",VLOOKUP($AN37,Weapons,12,false))</f>
        <v/>
      </c>
      <c r="AP37" s="27" t="str">
        <f>if(isblank($AN37)=true,"",VLOOKUP($AN37,Weapons,12,false))</f>
        <v/>
      </c>
      <c r="AR37" s="8"/>
      <c r="AS37" s="3"/>
    </row>
    <row r="38" ht="6.75" customHeight="1">
      <c r="A38" s="1"/>
      <c r="B38" s="5"/>
      <c r="F38" s="5"/>
      <c r="K38" s="5"/>
      <c r="L38" s="3"/>
      <c r="M38" s="6"/>
      <c r="Q38" s="6"/>
      <c r="V38" s="6"/>
      <c r="W38" s="3"/>
      <c r="X38" s="7"/>
      <c r="AB38" s="7"/>
      <c r="AG38" s="7"/>
      <c r="AH38" s="3"/>
      <c r="AI38" s="8"/>
      <c r="AM38" s="8"/>
      <c r="AR38" s="8"/>
      <c r="AS38" s="3"/>
    </row>
    <row r="39" ht="6.75" customHeight="1">
      <c r="A39" s="1"/>
      <c r="B39" s="5"/>
      <c r="C39" s="14" t="s">
        <v>35</v>
      </c>
      <c r="D39" s="30" t="str">
        <f>IF((COUNTIF(G10:G14,"Computer"))=1,(vlookup("Computer",G10:J14,4,false)),"")</f>
        <v/>
      </c>
      <c r="E39" s="13" t="str">
        <f>IF(isnumber(D39)=true,SUM(E21,D39),"")</f>
        <v/>
      </c>
      <c r="F39" s="5"/>
      <c r="G39" s="26"/>
      <c r="H39" s="27" t="str">
        <f>if(isblank($G39)=true,"",VLOOKUP($G39,Weapons,3,false))</f>
        <v/>
      </c>
      <c r="I39" s="28" t="str">
        <f>if(isblank($G39)=true,"",VLOOKUP($G39,Weapons,4,false))</f>
        <v/>
      </c>
      <c r="J39" s="27" t="str">
        <f>if(isblank($G39)=true,"",VLOOKUP($G39,Weapons,5,false))</f>
        <v/>
      </c>
      <c r="K39" s="5"/>
      <c r="L39" s="3"/>
      <c r="M39" s="6"/>
      <c r="N39" s="14" t="s">
        <v>19</v>
      </c>
      <c r="O39" s="32"/>
      <c r="P39" s="13" t="str">
        <f>IF((COUNTIF(R10:R14,"Sorcery"))=1,(vlookup("Sorcery",R10:U14,3,false)),"")</f>
        <v/>
      </c>
      <c r="Q39" s="6"/>
      <c r="R39" s="18" t="str">
        <f>IF(ISBLANK(G39)=1,"",G39)</f>
        <v/>
      </c>
      <c r="T39" s="27" t="str">
        <f>if(isblank($R39)=true,"",VLOOKUP($R39,Weapons,6,false))</f>
        <v/>
      </c>
      <c r="U39" s="28" t="str">
        <f>if(isblank($R39)=true,"",VLOOKUP($R39,Weapons,7,false))</f>
        <v/>
      </c>
      <c r="V39" s="6"/>
      <c r="W39" s="3"/>
      <c r="X39" s="7"/>
      <c r="Y39" s="14" t="s">
        <v>35</v>
      </c>
      <c r="Z39" s="30" t="str">
        <f>IF((COUNTIF(AC11:AC15,"Computer"))=1,(vlookup("Computer",AC11:AF15,3,false)),"")</f>
        <v/>
      </c>
      <c r="AA39" s="13" t="str">
        <f>IF(isnumber(O43)=true,SUM(AA20,Z39),"")</f>
        <v/>
      </c>
      <c r="AB39" s="7"/>
      <c r="AC39" s="18" t="str">
        <f>IF(ISBLANK(R39)=1,"",R39)</f>
        <v/>
      </c>
      <c r="AE39" s="27" t="str">
        <f>if(isblank($AC39)=true,"",VLOOKUP($AC39,Weapons,9,false))</f>
        <v/>
      </c>
      <c r="AF39" s="28" t="str">
        <f>if(isblank($AC39)=true,"",VLOOKUP($AC39,Weapons,10,false))</f>
        <v/>
      </c>
      <c r="AG39" s="7"/>
      <c r="AH39" s="3"/>
      <c r="AI39" s="8"/>
      <c r="AJ39" s="14" t="s">
        <v>37</v>
      </c>
      <c r="AK39" s="18" t="str">
        <f>AA47</f>
        <v/>
      </c>
      <c r="AL39" s="8"/>
      <c r="AM39" s="8"/>
      <c r="AN39" s="18" t="str">
        <f>IF(ISBLANK(AC39)=1,"",AC39)</f>
        <v/>
      </c>
      <c r="AO39" s="27" t="str">
        <f>if(isblank($AN39)=true,"",VLOOKUP($AN39,Weapons,12,false))</f>
        <v/>
      </c>
      <c r="AP39" s="27" t="str">
        <f>if(isblank($AN39)=true,"",VLOOKUP($AN39,Weapons,12,false))</f>
        <v/>
      </c>
      <c r="AR39" s="8"/>
      <c r="AS39" s="3"/>
    </row>
    <row r="40" ht="6.75" customHeight="1">
      <c r="A40" s="1"/>
      <c r="B40" s="5"/>
      <c r="F40" s="5"/>
      <c r="K40" s="5"/>
      <c r="L40" s="3"/>
      <c r="M40" s="6"/>
      <c r="Q40" s="6"/>
      <c r="V40" s="6"/>
      <c r="W40" s="3"/>
      <c r="X40" s="7"/>
      <c r="AB40" s="7"/>
      <c r="AG40" s="7"/>
      <c r="AH40" s="3"/>
      <c r="AI40" s="8"/>
      <c r="AL40" s="8"/>
      <c r="AM40" s="8"/>
      <c r="AR40" s="8"/>
      <c r="AS40" s="3"/>
    </row>
    <row r="41" ht="6.75" customHeight="1">
      <c r="A41" s="1"/>
      <c r="B41" s="5"/>
      <c r="C41" s="14" t="s">
        <v>19</v>
      </c>
      <c r="D41" s="32"/>
      <c r="E41" s="13" t="str">
        <f>IF((COUNTIF(G10:G14,"Sorcery"))=1,(vlookup("Sorcery",G10:J14,4,false)),"")</f>
        <v/>
      </c>
      <c r="F41" s="5"/>
      <c r="G41" s="26"/>
      <c r="H41" s="27" t="str">
        <f>if(isblank($G41)=true,"",VLOOKUP($G41,Weapons,3,false))</f>
        <v/>
      </c>
      <c r="I41" s="28" t="str">
        <f>if(isblank($G41)=true,"",VLOOKUP($G41,Weapons,4,false))</f>
        <v/>
      </c>
      <c r="J41" s="27" t="str">
        <f>if(isblank($G41)=true,"",VLOOKUP($G41,Weapons,5,false))</f>
        <v/>
      </c>
      <c r="K41" s="5"/>
      <c r="L41" s="3"/>
      <c r="M41" s="6"/>
      <c r="N41" s="6"/>
      <c r="O41" s="6"/>
      <c r="P41" s="6"/>
      <c r="Q41" s="6"/>
      <c r="R41" s="18" t="str">
        <f>IF(ISBLANK(G41)=1,"",G41)</f>
        <v/>
      </c>
      <c r="T41" s="27" t="str">
        <f>if(isblank($R41)=true,"",VLOOKUP($R41,Weapons,6,false))</f>
        <v/>
      </c>
      <c r="U41" s="28" t="str">
        <f>if(isblank($R41)=true,"",VLOOKUP($R41,Weapons,7,false))</f>
        <v/>
      </c>
      <c r="V41" s="6"/>
      <c r="W41" s="3"/>
      <c r="X41" s="7"/>
      <c r="Y41" s="14" t="s">
        <v>38</v>
      </c>
      <c r="Z41" s="32"/>
      <c r="AA41" s="13" t="str">
        <f>IF((COUNTIF(AC11:AC15,"Sorcery"))=1,(vlookup("Sorcery",AC11:AF15,3,false)),"")</f>
        <v/>
      </c>
      <c r="AB41" s="7"/>
      <c r="AC41" s="18" t="str">
        <f>IF(ISBLANK(R41)=1,"",R41)</f>
        <v/>
      </c>
      <c r="AE41" s="27" t="str">
        <f>if(isblank($AC41)=true,"",VLOOKUP($AC41,Weapons,9,false))</f>
        <v/>
      </c>
      <c r="AF41" s="28" t="str">
        <f>if(isblank($AC41)=true,"",VLOOKUP($AC41,Weapons,10,false))</f>
        <v/>
      </c>
      <c r="AG41" s="7"/>
      <c r="AH41" s="3"/>
      <c r="AI41" s="8"/>
      <c r="AJ41" s="11" t="s">
        <v>39</v>
      </c>
      <c r="AM41" s="8"/>
      <c r="AN41" s="18" t="str">
        <f>IF(ISBLANK(AC41)=1,"",AC41)</f>
        <v/>
      </c>
      <c r="AO41" s="27" t="str">
        <f>if(isblank($AN41)=true,"",VLOOKUP($AN41,Weapons,12,false))</f>
        <v/>
      </c>
      <c r="AP41" s="27" t="str">
        <f>if(isblank($AN41)=true,"",VLOOKUP($AN41,Weapons,12,false))</f>
        <v/>
      </c>
      <c r="AR41" s="8"/>
      <c r="AS41" s="3"/>
    </row>
    <row r="42" ht="6.75" customHeight="1">
      <c r="A42" s="1"/>
      <c r="B42" s="5"/>
      <c r="D42" s="33"/>
      <c r="F42" s="5"/>
      <c r="K42" s="5"/>
      <c r="L42" s="3"/>
      <c r="M42" s="6"/>
      <c r="N42" s="14" t="s">
        <v>40</v>
      </c>
      <c r="P42" s="12"/>
      <c r="Q42" s="6"/>
      <c r="V42" s="6"/>
      <c r="W42" s="3"/>
      <c r="X42" s="7"/>
      <c r="Z42" s="33"/>
      <c r="AB42" s="7"/>
      <c r="AG42" s="7"/>
      <c r="AH42" s="3"/>
      <c r="AI42" s="8"/>
      <c r="AM42" s="8"/>
      <c r="AR42" s="8"/>
      <c r="AS42" s="3"/>
    </row>
    <row r="43" ht="6.75" customHeight="1">
      <c r="A43" s="1"/>
      <c r="B43" s="5"/>
      <c r="C43" s="5"/>
      <c r="D43" s="5"/>
      <c r="E43" s="5"/>
      <c r="F43" s="5"/>
      <c r="G43" s="5"/>
      <c r="H43" s="5"/>
      <c r="I43" s="5"/>
      <c r="J43" s="5"/>
      <c r="K43" s="5"/>
      <c r="L43" s="3"/>
      <c r="M43" s="6"/>
      <c r="Q43" s="6"/>
      <c r="R43" s="6"/>
      <c r="S43" s="6"/>
      <c r="T43" s="6"/>
      <c r="U43" s="6"/>
      <c r="V43" s="6"/>
      <c r="W43" s="3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3"/>
      <c r="AI43" s="8"/>
      <c r="AJ43" s="34" t="s">
        <v>41</v>
      </c>
      <c r="AK43" s="35"/>
      <c r="AL43" s="13">
        <f>8+(ROUNDDOWN(AL9/2,0))</f>
        <v>8</v>
      </c>
      <c r="AM43" s="8"/>
      <c r="AN43" s="8"/>
      <c r="AO43" s="8"/>
      <c r="AP43" s="8"/>
      <c r="AQ43" s="8"/>
      <c r="AR43" s="8"/>
      <c r="AS43" s="3"/>
    </row>
    <row r="44" ht="6.75" customHeight="1">
      <c r="A44" s="1"/>
      <c r="B44" s="5"/>
      <c r="C44" s="11" t="s">
        <v>36</v>
      </c>
      <c r="E44" s="25" t="str">
        <f>IF(istext(F7)=true,(Vlookup(F7,Movement,2)),"")</f>
        <v/>
      </c>
      <c r="G44" s="36" t="s">
        <v>42</v>
      </c>
      <c r="H44" s="25" t="str">
        <f>IF(isnumber(E10)=true,E10,"")</f>
        <v/>
      </c>
      <c r="I44" s="36" t="s">
        <v>43</v>
      </c>
      <c r="J44" s="25" t="str">
        <f>IF(isnumber(H44)=true,(E44*H44),"")</f>
        <v/>
      </c>
      <c r="K44" s="5"/>
      <c r="L44" s="3"/>
      <c r="M44" s="6"/>
      <c r="N44" s="11" t="s">
        <v>36</v>
      </c>
      <c r="O44" s="25" t="str">
        <f>IF(istext(R7)=true,(Vlookup(R7,Movement,3)),"")</f>
        <v>#N/A</v>
      </c>
      <c r="P44" s="36" t="s">
        <v>42</v>
      </c>
      <c r="S44" s="25" t="str">
        <f>IF(isnumber(P10)=true,P10,"")</f>
        <v/>
      </c>
      <c r="T44" s="36" t="s">
        <v>43</v>
      </c>
      <c r="U44" s="25" t="str">
        <f>IF(isnumber(S44)=true,(O44*S44),"")</f>
        <v/>
      </c>
      <c r="V44" s="6"/>
      <c r="W44" s="3"/>
      <c r="X44" s="7"/>
      <c r="Y44" s="11" t="s">
        <v>36</v>
      </c>
      <c r="Z44" s="25" t="str">
        <f>IF(istext(AC7)=true,(Vlookup(AC7,Movement,4,true)),"")</f>
        <v>#N/A</v>
      </c>
      <c r="AA44" s="36" t="s">
        <v>42</v>
      </c>
      <c r="AD44" s="25" t="str">
        <f>IF(isnumber(AA10)=true,AA10,"")</f>
        <v/>
      </c>
      <c r="AE44" s="36" t="s">
        <v>43</v>
      </c>
      <c r="AF44" s="25" t="str">
        <f>IF(isnumber(AD44)=true,(Z44*AD44),"")</f>
        <v/>
      </c>
      <c r="AG44" s="7"/>
      <c r="AH44" s="3"/>
      <c r="AI44" s="8"/>
      <c r="AM44" s="8"/>
      <c r="AN44" s="35"/>
      <c r="AO44" s="35"/>
      <c r="AP44" s="37"/>
      <c r="AQ44" s="8"/>
      <c r="AR44" s="8"/>
      <c r="AS44" s="3"/>
    </row>
    <row r="45" ht="6.75" customHeight="1">
      <c r="A45" s="1"/>
      <c r="B45" s="5"/>
      <c r="K45" s="5"/>
      <c r="L45" s="3"/>
      <c r="M45" s="6"/>
      <c r="V45" s="6"/>
      <c r="W45" s="3"/>
      <c r="X45" s="7"/>
      <c r="AG45" s="7"/>
      <c r="AH45" s="3"/>
      <c r="AI45" s="8"/>
      <c r="AJ45" s="34" t="s">
        <v>44</v>
      </c>
      <c r="AK45" s="35"/>
      <c r="AL45" s="13">
        <f>8+(ROUNDDOWN(AL17/2,0))</f>
        <v>8</v>
      </c>
      <c r="AM45" s="8"/>
      <c r="AQ45" s="8"/>
      <c r="AR45" s="8"/>
      <c r="AS45" s="3"/>
    </row>
    <row r="46" ht="6.75" customHeight="1">
      <c r="A46" s="1"/>
      <c r="B46" s="5"/>
      <c r="C46" s="5"/>
      <c r="D46" s="5"/>
      <c r="E46" s="5"/>
      <c r="F46" s="5"/>
      <c r="G46" s="5"/>
      <c r="H46" s="5"/>
      <c r="I46" s="5"/>
      <c r="J46" s="5"/>
      <c r="K46" s="5"/>
      <c r="L46" s="3"/>
      <c r="M46" s="6"/>
      <c r="N46" s="6"/>
      <c r="O46" s="6"/>
      <c r="P46" s="6"/>
      <c r="Q46" s="6"/>
      <c r="R46" s="6"/>
      <c r="S46" s="6"/>
      <c r="T46" s="6"/>
      <c r="U46" s="6"/>
      <c r="V46" s="6"/>
      <c r="W46" s="3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3"/>
      <c r="AI46" s="8"/>
      <c r="AM46" s="8"/>
      <c r="AQ46" s="8"/>
      <c r="AR46" s="8"/>
      <c r="AS46" s="3"/>
    </row>
    <row r="47" ht="6.75" customHeight="1">
      <c r="A47" s="1"/>
      <c r="B47" s="5"/>
      <c r="C47" s="38" t="s">
        <v>45</v>
      </c>
      <c r="E47" s="25">
        <f>Roundup(H47/10)</f>
        <v>0</v>
      </c>
      <c r="G47" s="38" t="s">
        <v>46</v>
      </c>
      <c r="H47" s="36">
        <v>0.0</v>
      </c>
      <c r="K47" s="5"/>
      <c r="L47" s="3"/>
      <c r="M47" s="6"/>
      <c r="N47" s="38" t="s">
        <v>45</v>
      </c>
      <c r="P47" s="13">
        <f>E47</f>
        <v>0</v>
      </c>
      <c r="R47" s="38" t="s">
        <v>46</v>
      </c>
      <c r="S47" s="13">
        <f>H47</f>
        <v>0</v>
      </c>
      <c r="U47" s="37"/>
      <c r="V47" s="6"/>
      <c r="W47" s="3"/>
      <c r="X47" s="7"/>
      <c r="Y47" s="14" t="s">
        <v>40</v>
      </c>
      <c r="AA47" s="37"/>
      <c r="AB47" s="7"/>
      <c r="AC47" s="38" t="s">
        <v>45</v>
      </c>
      <c r="AF47" s="13">
        <f>S47</f>
        <v>0</v>
      </c>
      <c r="AG47" s="7"/>
      <c r="AH47" s="3"/>
      <c r="AI47" s="8"/>
      <c r="AJ47" s="34" t="s">
        <v>47</v>
      </c>
      <c r="AK47" s="35"/>
      <c r="AL47" s="13" t="str">
        <f>AL9</f>
        <v/>
      </c>
      <c r="AM47" s="8"/>
      <c r="AQ47" s="8"/>
      <c r="AR47" s="8"/>
      <c r="AS47" s="3"/>
    </row>
    <row r="48" ht="6.75" customHeight="1">
      <c r="A48" s="1"/>
      <c r="B48" s="5"/>
      <c r="C48" s="5"/>
      <c r="D48" s="5"/>
      <c r="E48" s="5"/>
      <c r="F48" s="5"/>
      <c r="G48" s="5"/>
      <c r="H48" s="5"/>
      <c r="I48" s="5"/>
      <c r="J48" s="5"/>
      <c r="K48" s="5"/>
      <c r="L48" s="3"/>
      <c r="M48" s="6"/>
      <c r="N48" s="6"/>
      <c r="O48" s="6"/>
      <c r="P48" s="6"/>
      <c r="Q48" s="6"/>
      <c r="R48" s="6"/>
      <c r="S48" s="6"/>
      <c r="T48" s="6"/>
      <c r="U48" s="6"/>
      <c r="V48" s="6"/>
      <c r="W48" s="3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3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3"/>
    </row>
    <row r="49" ht="6.75" customHeight="1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ht="6.75" customHeight="1">
      <c r="A50" s="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3"/>
      <c r="M50" s="6"/>
      <c r="N50" s="6"/>
      <c r="O50" s="6"/>
      <c r="P50" s="6"/>
      <c r="Q50" s="6"/>
      <c r="R50" s="6"/>
      <c r="S50" s="6"/>
      <c r="T50" s="6"/>
      <c r="U50" s="6"/>
      <c r="V50" s="6"/>
      <c r="W50" s="3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3"/>
      <c r="AI50" s="8"/>
      <c r="AJ50" s="8"/>
      <c r="AK50" s="8"/>
      <c r="AL50" s="8"/>
      <c r="AM50" s="8"/>
      <c r="AN50" s="8"/>
      <c r="AO50" s="8"/>
      <c r="AP50" s="9"/>
      <c r="AQ50" s="8"/>
      <c r="AR50" s="8"/>
      <c r="AS50" s="3"/>
    </row>
    <row r="51" ht="6.75" customHeight="1">
      <c r="A51" s="1"/>
      <c r="B51" s="21"/>
      <c r="C51" s="4" t="s">
        <v>48</v>
      </c>
      <c r="K51" s="21"/>
      <c r="L51" s="3"/>
      <c r="M51" s="6"/>
      <c r="N51" s="4" t="s">
        <v>2</v>
      </c>
      <c r="V51" s="6"/>
      <c r="W51" s="3"/>
      <c r="X51" s="7"/>
      <c r="Y51" s="4" t="s">
        <v>3</v>
      </c>
      <c r="AG51" s="7"/>
      <c r="AH51" s="3"/>
      <c r="AI51" s="8"/>
      <c r="AJ51" s="4" t="s">
        <v>4</v>
      </c>
      <c r="AR51" s="8"/>
      <c r="AS51" s="3"/>
    </row>
    <row r="52" ht="6.75" customHeight="1">
      <c r="A52" s="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3"/>
      <c r="M52" s="6"/>
      <c r="N52" s="6"/>
      <c r="O52" s="6"/>
      <c r="P52" s="6"/>
      <c r="Q52" s="6"/>
      <c r="R52" s="6"/>
      <c r="S52" s="6"/>
      <c r="T52" s="6"/>
      <c r="U52" s="6"/>
      <c r="V52" s="6"/>
      <c r="W52" s="3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3"/>
      <c r="AI52" s="8"/>
      <c r="AJ52" s="8"/>
      <c r="AK52" s="8"/>
      <c r="AL52" s="8"/>
      <c r="AM52" s="8"/>
      <c r="AN52" s="8"/>
      <c r="AO52" s="8"/>
      <c r="AP52" s="9"/>
      <c r="AQ52" s="8"/>
      <c r="AR52" s="8"/>
      <c r="AS52" s="3"/>
    </row>
    <row r="53" ht="6.75" customHeight="1">
      <c r="A53" s="1"/>
      <c r="B53" s="21"/>
      <c r="C53" s="39" t="s">
        <v>49</v>
      </c>
      <c r="K53" s="21"/>
      <c r="L53" s="3"/>
      <c r="M53" s="6"/>
      <c r="N53" s="11" t="s">
        <v>5</v>
      </c>
      <c r="R53" s="12"/>
      <c r="U53" s="6"/>
      <c r="V53" s="6"/>
      <c r="W53" s="3"/>
      <c r="X53" s="7"/>
      <c r="Y53" s="7"/>
      <c r="Z53" s="11" t="s">
        <v>5</v>
      </c>
      <c r="AC53" s="4" t="s">
        <v>50</v>
      </c>
      <c r="AF53" s="7"/>
      <c r="AG53" s="7"/>
      <c r="AH53" s="3"/>
      <c r="AI53" s="8"/>
      <c r="AJ53" s="8"/>
      <c r="AK53" s="11" t="s">
        <v>5</v>
      </c>
      <c r="AM53" s="13" t="str">
        <f>IF(ISBLANK(AC53)=true,"",AC53)</f>
        <v>Ork</v>
      </c>
      <c r="AQ53" s="8"/>
      <c r="AR53" s="8"/>
      <c r="AS53" s="3"/>
    </row>
    <row r="54" ht="6.75" customHeight="1">
      <c r="A54" s="1"/>
      <c r="B54" s="21"/>
      <c r="K54" s="21"/>
      <c r="L54" s="3"/>
      <c r="M54" s="6"/>
      <c r="N54" s="6"/>
      <c r="O54" s="6"/>
      <c r="P54" s="6"/>
      <c r="Q54" s="6"/>
      <c r="R54" s="6"/>
      <c r="S54" s="6"/>
      <c r="T54" s="6"/>
      <c r="U54" s="6"/>
      <c r="V54" s="6"/>
      <c r="W54" s="3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3"/>
      <c r="AI54" s="8"/>
      <c r="AJ54" s="8"/>
      <c r="AK54" s="8"/>
      <c r="AL54" s="8"/>
      <c r="AM54" s="8"/>
      <c r="AN54" s="8"/>
      <c r="AO54" s="8"/>
      <c r="AP54" s="9"/>
      <c r="AQ54" s="8"/>
      <c r="AR54" s="8"/>
      <c r="AS54" s="3"/>
    </row>
    <row r="55" ht="6.75" customHeight="1">
      <c r="A55" s="1"/>
      <c r="B55" s="21"/>
      <c r="K55" s="21"/>
      <c r="L55" s="3"/>
      <c r="M55" s="6"/>
      <c r="N55" s="14" t="s">
        <v>6</v>
      </c>
      <c r="P55" s="13" t="str">
        <f t="shared" ref="P55:P60" si="10">E55</f>
        <v/>
      </c>
      <c r="Q55" s="6"/>
      <c r="R55" s="11" t="s">
        <v>7</v>
      </c>
      <c r="V55" s="6"/>
      <c r="W55" s="3"/>
      <c r="X55" s="7"/>
      <c r="Y55" s="14" t="s">
        <v>6</v>
      </c>
      <c r="AA55" s="13" t="str">
        <f t="shared" ref="AA55:AA60" si="11">P55</f>
        <v/>
      </c>
      <c r="AB55" s="7"/>
      <c r="AC55" s="11" t="s">
        <v>7</v>
      </c>
      <c r="AG55" s="7"/>
      <c r="AH55" s="3"/>
      <c r="AI55" s="8"/>
      <c r="AJ55" s="14" t="s">
        <v>6</v>
      </c>
      <c r="AL55" s="13" t="str">
        <f>if(isblank(AA55)=true,"",ROUNDUP(AA55*(2/3),0))</f>
        <v/>
      </c>
      <c r="AM55" s="8"/>
      <c r="AN55" s="11" t="s">
        <v>8</v>
      </c>
      <c r="AR55" s="8"/>
      <c r="AS55" s="3"/>
    </row>
    <row r="56" ht="6.75" customHeight="1">
      <c r="A56" s="1"/>
      <c r="B56" s="21"/>
      <c r="K56" s="21"/>
      <c r="L56" s="3"/>
      <c r="M56" s="6"/>
      <c r="N56" s="14" t="s">
        <v>9</v>
      </c>
      <c r="P56" s="13" t="str">
        <f t="shared" si="10"/>
        <v/>
      </c>
      <c r="Q56" s="6"/>
      <c r="R56" s="21"/>
      <c r="T56" s="20"/>
      <c r="U56" s="40"/>
      <c r="V56" s="6"/>
      <c r="W56" s="3"/>
      <c r="X56" s="7"/>
      <c r="Y56" s="14" t="s">
        <v>9</v>
      </c>
      <c r="AA56" s="13" t="str">
        <f t="shared" si="11"/>
        <v/>
      </c>
      <c r="AB56" s="7"/>
      <c r="AC56" s="19" t="str">
        <f>IF(ISNUMBER(U56)=true,(IF(ISBLANK(T56)=true,(vlookup(R56,SR2SkillsSR3,5,false)),(IF(ISBLANK(R56)=true,"",(vlookup(T56,SR2SpecializationSR3,4,false)))))),"")</f>
        <v/>
      </c>
      <c r="AE56" s="20"/>
      <c r="AF56" s="13" t="str">
        <f t="shared" ref="AF56:AF61" si="12">IF((and((ISBLANK(R56)=true),(isnumber(U56)=true)))=true,"",U56)</f>
        <v/>
      </c>
      <c r="AG56" s="7"/>
      <c r="AH56" s="3"/>
      <c r="AI56" s="8"/>
      <c r="AJ56" s="14" t="s">
        <v>10</v>
      </c>
      <c r="AL56" s="13" t="str">
        <f>if(isblank(AA56)=true,"",AA56)</f>
        <v/>
      </c>
      <c r="AM56" s="8"/>
      <c r="AN56" s="18" t="str">
        <f>IF(ISNUMBER(AF56)=false,"",(IF(ISTEXT(AC56)=true,(vlookup(AC56,SR3SkillsSR4,4,false)),"")))</f>
        <v/>
      </c>
      <c r="AO56" s="18" t="str">
        <f t="shared" ref="AO56:AO61" si="13">if(isblank(AE56)=true,"",AE56)</f>
        <v/>
      </c>
      <c r="AP56" s="13" t="str">
        <f t="shared" ref="AP56:AP61" si="14">IF(ISNUMBER(AF56)=true,ROUNDUP(AF56*(2/3),0),"")</f>
        <v/>
      </c>
      <c r="AR56" s="8"/>
      <c r="AS56" s="3"/>
    </row>
    <row r="57" ht="6.75" customHeight="1">
      <c r="A57" s="1"/>
      <c r="B57" s="21"/>
      <c r="K57" s="21"/>
      <c r="L57" s="3"/>
      <c r="M57" s="6"/>
      <c r="N57" s="14" t="s">
        <v>11</v>
      </c>
      <c r="P57" s="13" t="str">
        <f t="shared" si="10"/>
        <v/>
      </c>
      <c r="Q57" s="6"/>
      <c r="R57" s="21"/>
      <c r="T57" s="20"/>
      <c r="U57" s="40"/>
      <c r="V57" s="6"/>
      <c r="W57" s="3"/>
      <c r="X57" s="7"/>
      <c r="Y57" s="14" t="s">
        <v>11</v>
      </c>
      <c r="AA57" s="13" t="str">
        <f t="shared" si="11"/>
        <v/>
      </c>
      <c r="AB57" s="7"/>
      <c r="AC57" s="19" t="str">
        <f>IF(ISNUMBER(U57)=true,(IF(ISBLANK(T57)=true,(vlookup(R57,SR2SkillsSR3,5,false)),(IF(ISBLANK(R57)=true,"",(vlookup(T57,SR2SpecializationSR3,4,false)))))),"")</f>
        <v/>
      </c>
      <c r="AE57" s="20"/>
      <c r="AF57" s="13" t="str">
        <f t="shared" si="12"/>
        <v/>
      </c>
      <c r="AG57" s="7"/>
      <c r="AH57" s="3"/>
      <c r="AI57" s="8"/>
      <c r="AJ57" s="14" t="s">
        <v>12</v>
      </c>
      <c r="AL57" s="13" t="str">
        <f>if(isblank(AA56)=true,"",AA56)</f>
        <v/>
      </c>
      <c r="AM57" s="8"/>
      <c r="AN57" s="18" t="str">
        <f>IF(ISNUMBER(AF57)=false,"",(IF(ISTEXT(AC57)=true,(vlookup(AC57,SR3SkillsSR4,4,false)),"")))</f>
        <v/>
      </c>
      <c r="AO57" s="18" t="str">
        <f t="shared" si="13"/>
        <v/>
      </c>
      <c r="AP57" s="13" t="str">
        <f t="shared" si="14"/>
        <v/>
      </c>
      <c r="AR57" s="8"/>
      <c r="AS57" s="3"/>
    </row>
    <row r="58" ht="6.75" customHeight="1">
      <c r="A58" s="1"/>
      <c r="B58" s="21"/>
      <c r="C58" s="39" t="s">
        <v>51</v>
      </c>
      <c r="K58" s="21"/>
      <c r="L58" s="3"/>
      <c r="M58" s="6"/>
      <c r="N58" s="14" t="s">
        <v>13</v>
      </c>
      <c r="P58" s="13" t="str">
        <f t="shared" si="10"/>
        <v/>
      </c>
      <c r="Q58" s="6"/>
      <c r="R58" s="21"/>
      <c r="T58" s="20"/>
      <c r="U58" s="40"/>
      <c r="V58" s="6"/>
      <c r="W58" s="3"/>
      <c r="X58" s="7"/>
      <c r="Y58" s="14" t="s">
        <v>13</v>
      </c>
      <c r="AA58" s="13" t="str">
        <f t="shared" si="11"/>
        <v/>
      </c>
      <c r="AB58" s="7"/>
      <c r="AC58" s="19" t="str">
        <f>IF(ISNUMBER(U58)=true,(IF(ISBLANK(T58)=true,(vlookup(R58,SR2SkillsSR3,5,false)),(IF(ISBLANK(R58)=true,"",(vlookup(T58,SR2SpecializationSR3,4,false)))))),"")</f>
        <v/>
      </c>
      <c r="AE58" s="20"/>
      <c r="AF58" s="13" t="str">
        <f t="shared" si="12"/>
        <v/>
      </c>
      <c r="AG58" s="7"/>
      <c r="AH58" s="3"/>
      <c r="AI58" s="8"/>
      <c r="AJ58" s="14" t="s">
        <v>11</v>
      </c>
      <c r="AL58" s="13" t="str">
        <f t="shared" ref="AL58:AL59" si="15">if(isblank(AA57)=true,"",ROUNDUP(AA57*(2/3),0))</f>
        <v/>
      </c>
      <c r="AM58" s="8"/>
      <c r="AN58" s="18" t="str">
        <f>IF(ISNUMBER(AF58)=false,"",(IF(ISTEXT(AC58)=true,(vlookup(AC58,SR3SkillsSR4,4,false)),"")))</f>
        <v/>
      </c>
      <c r="AO58" s="18" t="str">
        <f t="shared" si="13"/>
        <v/>
      </c>
      <c r="AP58" s="13" t="str">
        <f t="shared" si="14"/>
        <v/>
      </c>
      <c r="AR58" s="8"/>
      <c r="AS58" s="3"/>
    </row>
    <row r="59" ht="6.75" customHeight="1">
      <c r="A59" s="1"/>
      <c r="B59" s="21"/>
      <c r="K59" s="21"/>
      <c r="L59" s="3"/>
      <c r="M59" s="6"/>
      <c r="N59" s="14" t="s">
        <v>14</v>
      </c>
      <c r="P59" s="13" t="str">
        <f t="shared" si="10"/>
        <v/>
      </c>
      <c r="Q59" s="6"/>
      <c r="R59" s="21"/>
      <c r="T59" s="20"/>
      <c r="U59" s="40"/>
      <c r="V59" s="6"/>
      <c r="W59" s="3"/>
      <c r="X59" s="7"/>
      <c r="Y59" s="14" t="s">
        <v>14</v>
      </c>
      <c r="AA59" s="13" t="str">
        <f t="shared" si="11"/>
        <v/>
      </c>
      <c r="AB59" s="7"/>
      <c r="AC59" s="19" t="str">
        <f>IF(ISNUMBER(U59)=true,(IF(ISBLANK(T59)=true,(vlookup(R59,SR2SkillsSR3,5,false)),(IF(ISBLANK(R59)=true,"",(vlookup(T59,SR2SpecializationSR3,4,false)))))),"")</f>
        <v/>
      </c>
      <c r="AE59" s="20"/>
      <c r="AF59" s="13" t="str">
        <f t="shared" si="12"/>
        <v/>
      </c>
      <c r="AG59" s="7"/>
      <c r="AH59" s="3"/>
      <c r="AI59" s="8"/>
      <c r="AJ59" s="14" t="s">
        <v>13</v>
      </c>
      <c r="AL59" s="13" t="str">
        <f t="shared" si="15"/>
        <v/>
      </c>
      <c r="AM59" s="8"/>
      <c r="AN59" s="18" t="str">
        <f>IF(ISNUMBER(AF59)=false,"",(IF(ISTEXT(AC59)=true,(vlookup(AC59,SR3SkillsSR4,4,false)),"")))</f>
        <v/>
      </c>
      <c r="AO59" s="18" t="str">
        <f t="shared" si="13"/>
        <v/>
      </c>
      <c r="AP59" s="13" t="str">
        <f t="shared" si="14"/>
        <v/>
      </c>
      <c r="AR59" s="8"/>
      <c r="AS59" s="3"/>
    </row>
    <row r="60" ht="6.75" customHeight="1">
      <c r="A60" s="1"/>
      <c r="B60" s="21"/>
      <c r="K60" s="21"/>
      <c r="L60" s="3"/>
      <c r="M60" s="6"/>
      <c r="N60" s="14" t="s">
        <v>15</v>
      </c>
      <c r="P60" s="13" t="str">
        <f t="shared" si="10"/>
        <v/>
      </c>
      <c r="Q60" s="6"/>
      <c r="R60" s="21"/>
      <c r="T60" s="20"/>
      <c r="U60" s="40"/>
      <c r="V60" s="6"/>
      <c r="W60" s="3"/>
      <c r="X60" s="7"/>
      <c r="Y60" s="14" t="s">
        <v>15</v>
      </c>
      <c r="AA60" s="13" t="str">
        <f t="shared" si="11"/>
        <v/>
      </c>
      <c r="AB60" s="7"/>
      <c r="AC60" s="19" t="str">
        <f>IF(ISNUMBER(U60)=true,(IF(ISBLANK(T60)=true,(vlookup(R60,SR2SkillsSR3,5,false)),(IF(ISBLANK(R60)=true,"",(vlookup(T60,SR2SpecializationSR3,4,false)))))),"")</f>
        <v/>
      </c>
      <c r="AE60" s="20"/>
      <c r="AF60" s="13" t="str">
        <f t="shared" si="12"/>
        <v/>
      </c>
      <c r="AG60" s="7"/>
      <c r="AH60" s="3"/>
      <c r="AI60" s="8"/>
      <c r="AJ60" s="14" t="s">
        <v>16</v>
      </c>
      <c r="AL60" s="13" t="str">
        <f>if(isblank(AA59)=true,"",AA59)</f>
        <v/>
      </c>
      <c r="AM60" s="8"/>
      <c r="AN60" s="18" t="str">
        <f>IF(ISNUMBER(AF60)=false,"",(IF(ISTEXT(AC60)=true,(vlookup(AC60,SR3SkillsSR4,4,false)),"")))</f>
        <v/>
      </c>
      <c r="AO60" s="18" t="str">
        <f t="shared" si="13"/>
        <v/>
      </c>
      <c r="AP60" s="13" t="str">
        <f t="shared" si="14"/>
        <v/>
      </c>
      <c r="AR60" s="8"/>
      <c r="AS60" s="3"/>
    </row>
    <row r="61" ht="6.75" customHeight="1">
      <c r="A61" s="1"/>
      <c r="B61" s="21"/>
      <c r="K61" s="21"/>
      <c r="L61" s="3"/>
      <c r="M61" s="6"/>
      <c r="N61" s="6"/>
      <c r="O61" s="6"/>
      <c r="P61" s="6"/>
      <c r="Q61" s="6"/>
      <c r="R61" s="21"/>
      <c r="T61" s="20"/>
      <c r="U61" s="40"/>
      <c r="V61" s="6"/>
      <c r="W61" s="3"/>
      <c r="X61" s="7"/>
      <c r="Y61" s="7"/>
      <c r="Z61" s="7"/>
      <c r="AA61" s="7"/>
      <c r="AB61" s="7"/>
      <c r="AC61" s="19" t="str">
        <f>IF(ISNUMBER(U61)=true,(IF(ISBLANK(T61)=true,(vlookup(R61,SR2SkillsSR3,5,false)),(IF(ISBLANK(R61)=true,"",(vlookup(T61,SR2SpecializationSR3,4,false)))))),"")</f>
        <v/>
      </c>
      <c r="AE61" s="20"/>
      <c r="AF61" s="13" t="str">
        <f t="shared" si="12"/>
        <v/>
      </c>
      <c r="AG61" s="7"/>
      <c r="AH61" s="3"/>
      <c r="AI61" s="8"/>
      <c r="AJ61" s="14" t="s">
        <v>17</v>
      </c>
      <c r="AL61" s="13" t="str">
        <f>if(isblank(AA59)=true,"",AA59)</f>
        <v/>
      </c>
      <c r="AM61" s="8"/>
      <c r="AN61" s="18" t="str">
        <f>IF(ISNUMBER(AF61)=false,"",(IF(ISTEXT(AC61)=true,(vlookup(AC61,SR3SkillsSR4,4,false)),"")))</f>
        <v/>
      </c>
      <c r="AO61" s="18" t="str">
        <f t="shared" si="13"/>
        <v/>
      </c>
      <c r="AP61" s="13" t="str">
        <f t="shared" si="14"/>
        <v/>
      </c>
      <c r="AR61" s="8"/>
      <c r="AS61" s="3"/>
    </row>
    <row r="62" ht="6.75" customHeight="1">
      <c r="A62" s="1"/>
      <c r="B62" s="21"/>
      <c r="K62" s="21"/>
      <c r="L62" s="3"/>
      <c r="M62" s="6"/>
      <c r="N62" s="14" t="s">
        <v>18</v>
      </c>
      <c r="P62" s="13" t="str">
        <f>E62</f>
        <v/>
      </c>
      <c r="Q62" s="6"/>
      <c r="V62" s="6"/>
      <c r="W62" s="3"/>
      <c r="X62" s="7"/>
      <c r="Y62" s="14" t="s">
        <v>18</v>
      </c>
      <c r="AA62" s="13" t="str">
        <f>P62</f>
        <v/>
      </c>
      <c r="AB62" s="7"/>
      <c r="AG62" s="7"/>
      <c r="AH62" s="3"/>
      <c r="AI62" s="8"/>
      <c r="AM62" s="8"/>
      <c r="AR62" s="8"/>
      <c r="AS62" s="3"/>
    </row>
    <row r="63" ht="6.75" customHeight="1">
      <c r="A63" s="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3"/>
      <c r="M63" s="6"/>
      <c r="Q63" s="6"/>
      <c r="R63" s="21"/>
      <c r="T63" s="20"/>
      <c r="U63" s="40"/>
      <c r="V63" s="6"/>
      <c r="W63" s="3"/>
      <c r="X63" s="7"/>
      <c r="AB63" s="7"/>
      <c r="AC63" s="19" t="str">
        <f>IF(ISNUMBER(U63)=true,(IF(ISBLANK(T63)=true,(vlookup(R63,SR2SkillsSR3,5,false)),(IF(ISBLANK(R63)=true,"",(vlookup(T63,SR2SpecializationSR3,4,false)))))),"")</f>
        <v/>
      </c>
      <c r="AE63" s="20"/>
      <c r="AF63" s="13" t="str">
        <f>IF((and((ISBLANK(R63)=true),(isnumber(U63)=true)))=true,"",U63)</f>
        <v/>
      </c>
      <c r="AG63" s="7"/>
      <c r="AH63" s="3"/>
      <c r="AI63" s="8"/>
      <c r="AJ63" s="14" t="s">
        <v>15</v>
      </c>
      <c r="AL63" s="13" t="str">
        <f>if(isblank(AA60)=true,"",ROUNDUP(AA60*(2/3),0))</f>
        <v/>
      </c>
      <c r="AM63" s="8"/>
      <c r="AN63" s="18" t="str">
        <f>IF(ISNUMBER(AF63)=false,"",(IF(ISTEXT(AC63)=true,(vlookup(AC63,SR3SkillsSR4,4,false)),"")))</f>
        <v/>
      </c>
      <c r="AO63" s="18" t="str">
        <f>if(isblank(AE63)=true,"",AE63)</f>
        <v/>
      </c>
      <c r="AP63" s="13" t="str">
        <f>IF(ISNUMBER(AF63)=true,ROUNDUP(AF63*(2/3),0),"")</f>
        <v/>
      </c>
      <c r="AR63" s="8"/>
      <c r="AS63" s="3"/>
    </row>
    <row r="64" ht="6.75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6"/>
      <c r="N64" s="14" t="s">
        <v>19</v>
      </c>
      <c r="P64" s="13" t="str">
        <f>E64</f>
        <v/>
      </c>
      <c r="Q64" s="6"/>
      <c r="V64" s="6"/>
      <c r="W64" s="3"/>
      <c r="X64" s="7"/>
      <c r="Y64" s="14" t="s">
        <v>19</v>
      </c>
      <c r="AA64" s="13" t="str">
        <f>P64</f>
        <v/>
      </c>
      <c r="AB64" s="7"/>
      <c r="AG64" s="7"/>
      <c r="AH64" s="3"/>
      <c r="AI64" s="8"/>
      <c r="AM64" s="8"/>
      <c r="AR64" s="8"/>
      <c r="AS64" s="3"/>
    </row>
    <row r="65" ht="6.75" customHeight="1">
      <c r="A65" s="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3"/>
      <c r="M65" s="6"/>
      <c r="Q65" s="6"/>
      <c r="R65" s="21"/>
      <c r="T65" s="20"/>
      <c r="U65" s="40"/>
      <c r="V65" s="6"/>
      <c r="W65" s="3"/>
      <c r="X65" s="7"/>
      <c r="AB65" s="7"/>
      <c r="AC65" s="19" t="str">
        <f>IF(ISNUMBER(U65)=true,(IF(ISBLANK(T65)=true,(vlookup(R65,SR2SkillsSR3,5,false)),(IF(ISBLANK(R65)=true,"",(vlookup(T65,SR2SpecializationSR3,4,false)))))),"")</f>
        <v/>
      </c>
      <c r="AE65" s="20"/>
      <c r="AF65" s="13" t="str">
        <f>IF((and((ISBLANK(R65)=true),(isnumber(U65)=true)))=true,"",U65)</f>
        <v/>
      </c>
      <c r="AG65" s="7"/>
      <c r="AH65" s="3"/>
      <c r="AI65" s="8"/>
      <c r="AJ65" s="8"/>
      <c r="AK65" s="8"/>
      <c r="AL65" s="8"/>
      <c r="AM65" s="8"/>
      <c r="AN65" s="18" t="str">
        <f>IF(ISNUMBER(AF65)=false,"",(IF(ISTEXT(AC65)=true,(vlookup(AC65,SR3SkillsSR4,4,false)),"")))</f>
        <v/>
      </c>
      <c r="AO65" s="18" t="str">
        <f>if(isblank(AE65)=true,"",AE65)</f>
        <v/>
      </c>
      <c r="AP65" s="13" t="str">
        <f>IF(ISNUMBER(AF65)=true,ROUNDUP(AF65*(2/3),0),"")</f>
        <v/>
      </c>
      <c r="AR65" s="8"/>
      <c r="AS65" s="3"/>
    </row>
    <row r="66" ht="6.75" customHeight="1">
      <c r="A66" s="1"/>
      <c r="B66" s="41"/>
      <c r="C66" s="4" t="s">
        <v>52</v>
      </c>
      <c r="K66" s="41"/>
      <c r="L66" s="3"/>
      <c r="M66" s="6"/>
      <c r="N66" s="14" t="s">
        <v>12</v>
      </c>
      <c r="P66" s="13" t="str">
        <f>IF(isnumber(P56)=true,ROUNDDOWN(((P56+P59)/2),0),"")</f>
        <v/>
      </c>
      <c r="Q66" s="6"/>
      <c r="V66" s="6"/>
      <c r="W66" s="3"/>
      <c r="X66" s="7"/>
      <c r="Y66" s="14" t="s">
        <v>12</v>
      </c>
      <c r="AA66" s="13" t="str">
        <f>IF(isnumber(AA56)=true,ROUNDDOWN(((AA56+AA59)/2),0),"")</f>
        <v/>
      </c>
      <c r="AB66" s="7"/>
      <c r="AG66" s="7"/>
      <c r="AH66" s="3"/>
      <c r="AI66" s="8"/>
      <c r="AJ66" s="14" t="s">
        <v>20</v>
      </c>
      <c r="AL66" s="13">
        <f>IF(AF93=0,1,AF93)</f>
        <v>1</v>
      </c>
      <c r="AM66" s="8"/>
      <c r="AR66" s="8"/>
      <c r="AS66" s="3"/>
    </row>
    <row r="67" ht="6.75" customHeight="1">
      <c r="A67" s="1"/>
      <c r="B67" s="41"/>
      <c r="K67" s="41"/>
      <c r="L67" s="3"/>
      <c r="M67" s="6"/>
      <c r="Q67" s="6"/>
      <c r="R67" s="21"/>
      <c r="T67" s="20"/>
      <c r="U67" s="40"/>
      <c r="V67" s="6"/>
      <c r="W67" s="3"/>
      <c r="X67" s="7"/>
      <c r="AB67" s="7"/>
      <c r="AC67" s="19" t="str">
        <f>IF(ISNUMBER(U67)=true,(IF(ISBLANK(T67)=true,(vlookup(R67,SR2SkillsSR3,5,false)),(IF(ISBLANK(R67)=true,"",(vlookup(T67,SR2SpecializationSR3,4,false)))))),"")</f>
        <v/>
      </c>
      <c r="AE67" s="20"/>
      <c r="AF67" s="13" t="str">
        <f>IF((and((ISBLANK(R67)=true),(isnumber(U67)=true)))=true,"",U67)</f>
        <v/>
      </c>
      <c r="AG67" s="7"/>
      <c r="AH67" s="3"/>
      <c r="AI67" s="8"/>
      <c r="AM67" s="8"/>
      <c r="AN67" s="18" t="str">
        <f>IF(ISNUMBER(AF67)=false,"",(IF(ISTEXT(AC67)=true,(vlookup(AC67,SR3SkillsSR4,4,false)),"")))</f>
        <v/>
      </c>
      <c r="AO67" s="18" t="str">
        <f>if(isblank(AE67)=true,"",AE67)</f>
        <v/>
      </c>
      <c r="AP67" s="13" t="str">
        <f>IF(ISNUMBER(AF67)=true,ROUNDUP(AF67*(2/3),0),"")</f>
        <v/>
      </c>
      <c r="AR67" s="8"/>
      <c r="AS67" s="3"/>
    </row>
    <row r="68" ht="6.75" customHeight="1">
      <c r="A68" s="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3"/>
      <c r="M68" s="6"/>
      <c r="N68" s="6"/>
      <c r="O68" s="6"/>
      <c r="P68" s="6"/>
      <c r="Q68" s="6"/>
      <c r="V68" s="6"/>
      <c r="W68" s="3"/>
      <c r="X68" s="7"/>
      <c r="Y68" s="7"/>
      <c r="Z68" s="7"/>
      <c r="AA68" s="7"/>
      <c r="AB68" s="7"/>
      <c r="AG68" s="7"/>
      <c r="AH68" s="3"/>
      <c r="AI68" s="8"/>
      <c r="AJ68" s="14" t="s">
        <v>18</v>
      </c>
      <c r="AL68" s="4">
        <v>6.0</v>
      </c>
      <c r="AM68" s="8"/>
      <c r="AR68" s="8"/>
      <c r="AS68" s="3"/>
    </row>
    <row r="69" ht="6.75" customHeight="1">
      <c r="A69" s="1"/>
      <c r="B69" s="41"/>
      <c r="C69" s="4" t="s">
        <v>53</v>
      </c>
      <c r="F69" s="41"/>
      <c r="G69" s="42" t="s">
        <v>54</v>
      </c>
      <c r="J69" s="43">
        <v>6.0</v>
      </c>
      <c r="K69" s="41"/>
      <c r="L69" s="3"/>
      <c r="M69" s="6"/>
      <c r="N69" s="11" t="s">
        <v>21</v>
      </c>
      <c r="Q69" s="6"/>
      <c r="R69" s="21"/>
      <c r="T69" s="20"/>
      <c r="U69" s="40"/>
      <c r="V69" s="6"/>
      <c r="W69" s="3"/>
      <c r="X69" s="7"/>
      <c r="Y69" s="11" t="s">
        <v>21</v>
      </c>
      <c r="AB69" s="7"/>
      <c r="AC69" s="19" t="str">
        <f>IF(ISNUMBER(U69)=true,(IF(ISBLANK(T69)=true,(vlookup(R69,SR2SkillsSR3,5,false)),(IF(ISBLANK(R69)=true,"",(vlookup(T69,SR2SpecializationSR3,4,false)))))),"")</f>
        <v/>
      </c>
      <c r="AE69" s="20"/>
      <c r="AF69" s="13" t="str">
        <f>IF((and((ISBLANK(R69)=true),(isnumber(U69)=true)))=true,"",U69)</f>
        <v/>
      </c>
      <c r="AG69" s="7"/>
      <c r="AH69" s="3"/>
      <c r="AI69" s="8"/>
      <c r="AM69" s="8"/>
      <c r="AN69" s="18" t="str">
        <f>IF(ISNUMBER(AF69)=false,"",(IF(ISTEXT(AC69)=true,(vlookup(AC69,SR3SkillsSR4,4,false)),"")))</f>
        <v/>
      </c>
      <c r="AO69" s="18" t="str">
        <f>if(isblank(AE69)=true,"",AE69)</f>
        <v/>
      </c>
      <c r="AP69" s="13" t="str">
        <f>IF(ISNUMBER(AF69)=true,ROUNDUP(AF69*(2/3),0),"")</f>
        <v/>
      </c>
      <c r="AR69" s="8"/>
      <c r="AS69" s="3"/>
    </row>
    <row r="70" ht="6.75" customHeight="1">
      <c r="A70" s="1"/>
      <c r="B70" s="44"/>
      <c r="F70" s="41"/>
      <c r="K70" s="41"/>
      <c r="L70" s="3"/>
      <c r="M70" s="6"/>
      <c r="Q70" s="6"/>
      <c r="V70" s="6"/>
      <c r="W70" s="3"/>
      <c r="X70" s="7"/>
      <c r="AB70" s="7"/>
      <c r="AG70" s="7"/>
      <c r="AH70" s="3"/>
      <c r="AI70" s="8"/>
      <c r="AJ70" s="14" t="s">
        <v>22</v>
      </c>
      <c r="AK70" s="24"/>
      <c r="AL70" s="13">
        <f>AL57+AL60</f>
        <v>0</v>
      </c>
      <c r="AM70" s="8"/>
      <c r="AR70" s="8"/>
      <c r="AS70" s="3"/>
    </row>
    <row r="71" ht="6.75" customHeight="1">
      <c r="A71" s="1"/>
      <c r="B71" s="41"/>
      <c r="C71" s="45"/>
      <c r="D71" s="45"/>
      <c r="E71" s="45"/>
      <c r="F71" s="41"/>
      <c r="G71" s="46"/>
      <c r="H71" s="47"/>
      <c r="I71" s="47"/>
      <c r="J71" s="45"/>
      <c r="K71" s="41"/>
      <c r="L71" s="3"/>
      <c r="M71" s="6"/>
      <c r="N71" s="25" t="str">
        <f>IF(ISBLANK(C71)=true,"",C71)</f>
        <v/>
      </c>
      <c r="Q71" s="6"/>
      <c r="R71" s="21"/>
      <c r="T71" s="20"/>
      <c r="U71" s="40"/>
      <c r="V71" s="6"/>
      <c r="W71" s="3"/>
      <c r="X71" s="7"/>
      <c r="Y71" s="25" t="str">
        <f>IF(ISBLANK(N71)=true,"",N71)</f>
        <v/>
      </c>
      <c r="AB71" s="7"/>
      <c r="AC71" s="19" t="str">
        <f>IF(ISNUMBER(U71)=true,(IF(ISBLANK(T71)=true,(vlookup(R71,SR2SkillsSR3,5,false)),(IF(ISBLANK(R71)=true,"",(vlookup(T71,SR2SpecializationSR3,4,false)))))),"")</f>
        <v/>
      </c>
      <c r="AE71" s="20"/>
      <c r="AF71" s="13" t="str">
        <f>IF((and((ISBLANK(R71)=true),(isnumber(U71)=true)))=true,"",U71)</f>
        <v/>
      </c>
      <c r="AG71" s="7"/>
      <c r="AH71" s="3"/>
      <c r="AI71" s="8"/>
      <c r="AM71" s="8"/>
      <c r="AN71" s="18" t="str">
        <f>IF(ISNUMBER(AF71)=false,"",(IF(ISTEXT(AC71)=true,(vlookup(AC71,SR3SkillsSR4,4,false)),"")))</f>
        <v/>
      </c>
      <c r="AO71" s="18" t="str">
        <f>if(isblank(AE71)=true,"",AE71)</f>
        <v/>
      </c>
      <c r="AP71" s="13" t="str">
        <f>IF(ISNUMBER(AF71)=true,ROUNDUP(AF71*(2/3),0),"")</f>
        <v/>
      </c>
      <c r="AR71" s="8"/>
      <c r="AS71" s="3"/>
    </row>
    <row r="72" ht="6.75" customHeight="1">
      <c r="A72" s="1"/>
      <c r="B72" s="41"/>
      <c r="C72" s="4" t="s">
        <v>55</v>
      </c>
      <c r="F72" s="41"/>
      <c r="G72" s="48" t="str">
        <f>(IF(ISTEXT(G69)=true,(vlookup(G69,TestsTNs!I3:J652,2,false)),""))</f>
        <v>Edged Weapon (Axe)</v>
      </c>
      <c r="J72" s="13">
        <f>(IF(ISNUMBER(J69)=true,(J69),""))</f>
        <v>6</v>
      </c>
      <c r="K72" s="41"/>
      <c r="L72" s="3"/>
      <c r="M72" s="6"/>
      <c r="Q72" s="6"/>
      <c r="V72" s="6"/>
      <c r="W72" s="3"/>
      <c r="X72" s="7"/>
      <c r="AB72" s="7"/>
      <c r="AG72" s="7"/>
      <c r="AH72" s="3"/>
      <c r="AI72" s="8"/>
      <c r="AJ72" s="14" t="s">
        <v>23</v>
      </c>
      <c r="AL72" s="13" t="str">
        <f>AA64</f>
        <v/>
      </c>
      <c r="AM72" s="8"/>
      <c r="AR72" s="8"/>
      <c r="AS72" s="3"/>
    </row>
    <row r="73" ht="6.75" customHeight="1">
      <c r="A73" s="1"/>
      <c r="B73" s="41"/>
      <c r="F73" s="41"/>
      <c r="K73" s="41"/>
      <c r="L73" s="3"/>
      <c r="M73" s="6"/>
      <c r="N73" s="14" t="s">
        <v>24</v>
      </c>
      <c r="P73" s="13" t="str">
        <f>E74</f>
        <v/>
      </c>
      <c r="Q73" s="6"/>
      <c r="R73" s="21"/>
      <c r="T73" s="20"/>
      <c r="U73" s="40"/>
      <c r="V73" s="6"/>
      <c r="W73" s="3"/>
      <c r="X73" s="7"/>
      <c r="Y73" s="14" t="s">
        <v>24</v>
      </c>
      <c r="AA73" s="13" t="str">
        <f>P73</f>
        <v/>
      </c>
      <c r="AB73" s="7"/>
      <c r="AC73" s="19" t="str">
        <f>IF(ISNUMBER(U73)=true,(IF(ISBLANK(T73)=true,(vlookup(R73,SR2SkillsSR3,5,false)),(IF(ISBLANK(R73)=true,"",(vlookup(T73,SR2SpecializationSR3,4,false)))))),"")</f>
        <v/>
      </c>
      <c r="AE73" s="20"/>
      <c r="AF73" s="13" t="str">
        <f>IF((and((ISBLANK(R73)=true),(isnumber(U73)=true)))=true,"",U73)</f>
        <v/>
      </c>
      <c r="AG73" s="7"/>
      <c r="AH73" s="3"/>
      <c r="AI73" s="8"/>
      <c r="AM73" s="8"/>
      <c r="AN73" s="18" t="str">
        <f>IF(ISNUMBER(AF73)=false,"",(IF(ISTEXT(AC73)=true,(vlookup(AC73,SR3SkillsSR4,4,false)),"")))</f>
        <v/>
      </c>
      <c r="AO73" s="18" t="str">
        <f>if(isblank(AE73)=true,"",AE73)</f>
        <v/>
      </c>
      <c r="AP73" s="13" t="str">
        <f>IF(ISNUMBER(AF73)=true,ROUNDUP(AF73*(2/3),0),"")</f>
        <v/>
      </c>
      <c r="AR73" s="8"/>
      <c r="AS73" s="3"/>
    </row>
    <row r="74" ht="6.75" customHeight="1">
      <c r="A74" s="1"/>
      <c r="B74" s="41"/>
      <c r="C74" s="4" t="s">
        <v>56</v>
      </c>
      <c r="F74" s="41"/>
      <c r="G74" s="48" t="str">
        <f>(IF(ISTEXT(G69)=true,(vlookup(G69,TestsTNs!I3:K652,3,false)),""))</f>
        <v>Blade (Axe)</v>
      </c>
      <c r="J74" s="13">
        <f>(IF(ISNUMBER(J69)=true,(vlookup(J69,TestConvert,5,false)),""))</f>
        <v>4</v>
      </c>
      <c r="K74" s="41"/>
      <c r="L74" s="3"/>
      <c r="M74" s="6"/>
      <c r="Q74" s="6"/>
      <c r="V74" s="6"/>
      <c r="W74" s="3"/>
      <c r="X74" s="7"/>
      <c r="AB74" s="7"/>
      <c r="AG74" s="7"/>
      <c r="AH74" s="3"/>
      <c r="AI74" s="8"/>
      <c r="AJ74" s="8"/>
      <c r="AK74" s="8"/>
      <c r="AL74" s="8"/>
      <c r="AM74" s="8"/>
      <c r="AR74" s="8"/>
      <c r="AS74" s="3"/>
    </row>
    <row r="75" ht="6.75" customHeight="1">
      <c r="A75" s="1"/>
      <c r="B75" s="41"/>
      <c r="F75" s="41"/>
      <c r="K75" s="41"/>
      <c r="L75" s="3"/>
      <c r="M75" s="6"/>
      <c r="N75" s="14" t="s">
        <v>25</v>
      </c>
      <c r="P75" s="13" t="str">
        <f>E76</f>
        <v/>
      </c>
      <c r="Q75" s="6"/>
      <c r="R75" s="11" t="s">
        <v>26</v>
      </c>
      <c r="V75" s="6"/>
      <c r="W75" s="3"/>
      <c r="X75" s="7"/>
      <c r="Y75" s="14" t="s">
        <v>25</v>
      </c>
      <c r="AA75" s="13" t="str">
        <f>P75</f>
        <v/>
      </c>
      <c r="AB75" s="7"/>
      <c r="AC75" s="11" t="s">
        <v>26</v>
      </c>
      <c r="AG75" s="7"/>
      <c r="AH75" s="3"/>
      <c r="AI75" s="8"/>
      <c r="AJ75" s="11" t="s">
        <v>21</v>
      </c>
      <c r="AM75" s="8"/>
      <c r="AN75" s="11" t="s">
        <v>27</v>
      </c>
      <c r="AR75" s="8"/>
      <c r="AS75" s="3"/>
    </row>
    <row r="76" ht="6.75" customHeight="1">
      <c r="A76" s="1"/>
      <c r="B76" s="41"/>
      <c r="C76" s="41"/>
      <c r="D76" s="41"/>
      <c r="E76" s="41"/>
      <c r="F76" s="41"/>
      <c r="G76" s="47"/>
      <c r="H76" s="47"/>
      <c r="I76" s="47"/>
      <c r="J76" s="41"/>
      <c r="K76" s="41"/>
      <c r="L76" s="3"/>
      <c r="M76" s="6"/>
      <c r="Q76" s="6"/>
      <c r="V76" s="6"/>
      <c r="W76" s="3"/>
      <c r="X76" s="7"/>
      <c r="AB76" s="7"/>
      <c r="AG76" s="7"/>
      <c r="AH76" s="3"/>
      <c r="AI76" s="8"/>
      <c r="AM76" s="8"/>
      <c r="AR76" s="8"/>
      <c r="AS76" s="3"/>
    </row>
    <row r="77" ht="6.75" customHeight="1">
      <c r="A77" s="1"/>
      <c r="B77" s="41"/>
      <c r="C77" s="4" t="s">
        <v>57</v>
      </c>
      <c r="F77" s="41"/>
      <c r="G77" s="42" t="s">
        <v>58</v>
      </c>
      <c r="J77" s="43">
        <v>7.0</v>
      </c>
      <c r="K77" s="41"/>
      <c r="L77" s="3"/>
      <c r="M77" s="6"/>
      <c r="N77" s="11" t="s">
        <v>28</v>
      </c>
      <c r="Q77" s="6"/>
      <c r="R77" s="26"/>
      <c r="T77" s="27" t="str">
        <f>if(isblank($R77)=true,"",VLOOKUP($R77,Weapons,6,false))</f>
        <v/>
      </c>
      <c r="U77" s="28" t="str">
        <f>if(isblank($R77)=true,"",VLOOKUP($R77,Weapons,7,false))</f>
        <v/>
      </c>
      <c r="V77" s="6"/>
      <c r="W77" s="3"/>
      <c r="X77" s="7"/>
      <c r="Y77" s="11" t="s">
        <v>28</v>
      </c>
      <c r="AB77" s="7"/>
      <c r="AC77" s="18" t="str">
        <f>IF(ISBLANK(R77)=1,"",R77)</f>
        <v/>
      </c>
      <c r="AE77" s="27" t="str">
        <f>if(isblank($AC77)=true,"",VLOOKUP($AC77,Weapons,9,false))</f>
        <v/>
      </c>
      <c r="AF77" s="28" t="str">
        <f>if(isblank($AC77)=true,"",VLOOKUP($AC77,Weapons,10,false))</f>
        <v/>
      </c>
      <c r="AG77" s="7"/>
      <c r="AH77" s="3"/>
      <c r="AI77" s="8"/>
      <c r="AJ77" s="25" t="str">
        <f>IF(ISBLANK(Y71)=true,"",Y71)</f>
        <v/>
      </c>
      <c r="AM77" s="8"/>
      <c r="AN77" s="18" t="str">
        <f>IF(ISBLANK(AC77)=1,"",AC77)</f>
        <v/>
      </c>
      <c r="AO77" s="27" t="str">
        <f>if(isblank($AN77)=true,"",VLOOKUP($AN77,Weapons,12,false))</f>
        <v/>
      </c>
      <c r="AP77" s="27" t="str">
        <f>if(isblank($AN77)=true,"",VLOOKUP($AN77,Weapons,12,false))</f>
        <v/>
      </c>
      <c r="AR77" s="8"/>
      <c r="AS77" s="3"/>
    </row>
    <row r="78" ht="6.75" customHeight="1">
      <c r="A78" s="3"/>
      <c r="B78" s="41"/>
      <c r="F78" s="41"/>
      <c r="K78" s="41"/>
      <c r="L78" s="3"/>
      <c r="M78" s="6"/>
      <c r="Q78" s="6"/>
      <c r="V78" s="6"/>
      <c r="W78" s="3"/>
      <c r="X78" s="7"/>
      <c r="AB78" s="7"/>
      <c r="AG78" s="7"/>
      <c r="AH78" s="3"/>
      <c r="AI78" s="8"/>
      <c r="AM78" s="8"/>
      <c r="AR78" s="8"/>
      <c r="AS78" s="3"/>
    </row>
    <row r="79" ht="6.75" customHeight="1">
      <c r="A79" s="3"/>
      <c r="B79" s="41"/>
      <c r="C79" s="41"/>
      <c r="D79" s="41"/>
      <c r="E79" s="41"/>
      <c r="F79" s="41"/>
      <c r="G79" s="47"/>
      <c r="H79" s="47"/>
      <c r="I79" s="47"/>
      <c r="J79" s="41"/>
      <c r="K79" s="41"/>
      <c r="L79" s="3"/>
      <c r="M79" s="6"/>
      <c r="N79" s="29" t="s">
        <v>30</v>
      </c>
      <c r="P79" s="13" t="str">
        <f>IF(isnumber(P56)=true,rounddown((P56+P59+P60)/2),"")</f>
        <v/>
      </c>
      <c r="Q79" s="6"/>
      <c r="R79" s="26"/>
      <c r="T79" s="27" t="str">
        <f>if(isblank($R79)=true,"",VLOOKUP($R79,Weapons,6,false))</f>
        <v/>
      </c>
      <c r="U79" s="28" t="str">
        <f>if(isblank($R79)=true,"",VLOOKUP($R79,Weapons,7,false))</f>
        <v/>
      </c>
      <c r="V79" s="6"/>
      <c r="W79" s="3"/>
      <c r="X79" s="7"/>
      <c r="Y79" s="29" t="s">
        <v>30</v>
      </c>
      <c r="AA79" s="13">
        <f>rounddown((AA56+AA59+AA60)/2)</f>
        <v>0</v>
      </c>
      <c r="AB79" s="7"/>
      <c r="AC79" s="18" t="str">
        <f>IF(ISBLANK(R79)=1,"",R79)</f>
        <v/>
      </c>
      <c r="AE79" s="27" t="str">
        <f>if(isblank($AC79)=true,"",VLOOKUP($AC79,Weapons,9,false))</f>
        <v/>
      </c>
      <c r="AF79" s="28" t="str">
        <f>if(isblank($AC79)=true,"",VLOOKUP($AC79,Weapons,10,false))</f>
        <v/>
      </c>
      <c r="AG79" s="7"/>
      <c r="AH79" s="3"/>
      <c r="AI79" s="8"/>
      <c r="AJ79" s="11" t="s">
        <v>24</v>
      </c>
      <c r="AL79" s="13" t="str">
        <f>AA73</f>
        <v/>
      </c>
      <c r="AM79" s="8"/>
      <c r="AN79" s="18" t="str">
        <f>IF(ISBLANK(AC79)=1,"",AC79)</f>
        <v/>
      </c>
      <c r="AO79" s="27" t="str">
        <f>if(isblank($AN79)=true,"",VLOOKUP($AN79,Weapons,12,false))</f>
        <v/>
      </c>
      <c r="AP79" s="27" t="str">
        <f>if(isblank($AN79)=true,"",VLOOKUP($AN79,Weapons,12,false))</f>
        <v/>
      </c>
      <c r="AR79" s="8"/>
      <c r="AS79" s="3"/>
    </row>
    <row r="80" ht="6.75" customHeight="1">
      <c r="A80" s="1"/>
      <c r="B80" s="41"/>
      <c r="C80" s="34" t="s">
        <v>56</v>
      </c>
      <c r="F80" s="41"/>
      <c r="G80" s="48" t="str">
        <f>(IF(ISTEXT(G77)=true,(vlookup(G77,TestsTNs!J3:K656,2,false)),""))</f>
        <v>Blade (Cyber-Implant Blade)</v>
      </c>
      <c r="J80" s="13">
        <f>(IF(ISNUMBER(J77)=true,(vlookup(J77,TestConvert,5,false)),""))</f>
        <v>4</v>
      </c>
      <c r="K80" s="41"/>
      <c r="L80" s="3"/>
      <c r="M80" s="6"/>
      <c r="Q80" s="6"/>
      <c r="V80" s="6"/>
      <c r="W80" s="3"/>
      <c r="X80" s="7"/>
      <c r="AB80" s="7"/>
      <c r="AG80" s="7"/>
      <c r="AH80" s="3"/>
      <c r="AI80" s="8"/>
      <c r="AM80" s="8"/>
      <c r="AR80" s="8"/>
      <c r="AS80" s="3"/>
    </row>
    <row r="81" ht="6.75" customHeight="1">
      <c r="A81" s="1"/>
      <c r="B81" s="41"/>
      <c r="F81" s="41"/>
      <c r="K81" s="41"/>
      <c r="L81" s="3"/>
      <c r="M81" s="6"/>
      <c r="N81" s="14" t="s">
        <v>32</v>
      </c>
      <c r="O81" s="30" t="str">
        <f>IF((COUNTIF(R77:S87,"Vehicle Control Rig"))=1,(vlookup("Vehicle Control Rig",R77:U87,3,false)),"")</f>
        <v/>
      </c>
      <c r="P81" s="13" t="str">
        <f>IF(isnumber(D85)=true,SUM(P66,O81),"")</f>
        <v/>
      </c>
      <c r="Q81" s="6"/>
      <c r="R81" s="26"/>
      <c r="T81" s="27" t="str">
        <f>if(isblank($R81)=true,"",VLOOKUP($R81,Weapons,6,false))</f>
        <v/>
      </c>
      <c r="U81" s="28" t="str">
        <f>if(isblank($R81)=true,"",VLOOKUP($R81,Weapons,7,false))</f>
        <v/>
      </c>
      <c r="V81" s="6"/>
      <c r="W81" s="3"/>
      <c r="X81" s="7"/>
      <c r="Y81" s="14" t="s">
        <v>33</v>
      </c>
      <c r="AA81" s="13">
        <f>ROUNDDOWN((SUM(AA58,AA59,AA60))/2,0)</f>
        <v>0</v>
      </c>
      <c r="AB81" s="7"/>
      <c r="AC81" s="18" t="str">
        <f>IF(ISBLANK(R81)=1,"",R81)</f>
        <v/>
      </c>
      <c r="AE81" s="27" t="str">
        <f>if(isblank($AC81)=true,"",VLOOKUP($AC81,Weapons,9,false))</f>
        <v/>
      </c>
      <c r="AF81" s="28" t="str">
        <f>if(isblank($AC81)=true,"",VLOOKUP($AC81,Weapons,10,false))</f>
        <v/>
      </c>
      <c r="AG81" s="7"/>
      <c r="AH81" s="3"/>
      <c r="AI81" s="8"/>
      <c r="AJ81" s="11" t="s">
        <v>25</v>
      </c>
      <c r="AL81" s="13" t="str">
        <f>AA75</f>
        <v/>
      </c>
      <c r="AM81" s="8"/>
      <c r="AN81" s="18" t="str">
        <f>IF(ISBLANK(AC81)=1,"",AC81)</f>
        <v/>
      </c>
      <c r="AO81" s="27" t="str">
        <f>if(isblank($AN81)=true,"",VLOOKUP($AN81,Weapons,12,false))</f>
        <v/>
      </c>
      <c r="AP81" s="27" t="str">
        <f>if(isblank($AN81)=true,"",VLOOKUP($AN81,Weapons,12,false))</f>
        <v/>
      </c>
      <c r="AR81" s="8"/>
      <c r="AS81" s="3"/>
    </row>
    <row r="82" ht="6.75" customHeight="1">
      <c r="A82" s="1"/>
      <c r="B82" s="41"/>
      <c r="C82" s="44"/>
      <c r="D82" s="44"/>
      <c r="E82" s="44"/>
      <c r="F82" s="44"/>
      <c r="G82" s="44"/>
      <c r="H82" s="44"/>
      <c r="I82" s="44"/>
      <c r="J82" s="44"/>
      <c r="K82" s="41"/>
      <c r="L82" s="3"/>
      <c r="M82" s="6"/>
      <c r="Q82" s="6"/>
      <c r="V82" s="6"/>
      <c r="W82" s="3"/>
      <c r="X82" s="7"/>
      <c r="AB82" s="7"/>
      <c r="AG82" s="7"/>
      <c r="AH82" s="3"/>
      <c r="AI82" s="8"/>
      <c r="AM82" s="8"/>
      <c r="AR82" s="8"/>
      <c r="AS82" s="3"/>
    </row>
    <row r="83" ht="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"/>
      <c r="M83" s="6"/>
      <c r="N83" s="14" t="s">
        <v>35</v>
      </c>
      <c r="O83" s="30" t="str">
        <f>IF((COUNTIF(R56:R60,"Computer"))=1,(vlookup("Computer",R56:U60,3,false)),"")</f>
        <v/>
      </c>
      <c r="P83" s="13" t="str">
        <f>IF(isnumber(D87)=true,SUM(P66,O83),"")</f>
        <v/>
      </c>
      <c r="Q83" s="6"/>
      <c r="R83" s="26"/>
      <c r="T83" s="27" t="str">
        <f>if(isblank($R83)=true,"",VLOOKUP($R83,Weapons,6,false))</f>
        <v/>
      </c>
      <c r="U83" s="28" t="str">
        <f>if(isblank($R83)=true,"",VLOOKUP($R83,Weapons,7,false))</f>
        <v/>
      </c>
      <c r="V83" s="6"/>
      <c r="W83" s="3"/>
      <c r="X83" s="7"/>
      <c r="Y83" s="14" t="s">
        <v>32</v>
      </c>
      <c r="Z83" s="30" t="str">
        <f>IF((COUNTIF(AC71:AC87,"Vehicle Control Rig"))=1,(vlookup("Vehicle Control Rig",AC71:AF87,3,false)),"")</f>
        <v/>
      </c>
      <c r="AA83" s="13" t="str">
        <f>IF(isnumber(Z83)=true,SUM(AA67,Z83),"")</f>
        <v/>
      </c>
      <c r="AB83" s="7"/>
      <c r="AC83" s="18" t="str">
        <f>IF(ISBLANK(R83)=1,"",R83)</f>
        <v/>
      </c>
      <c r="AE83" s="27" t="str">
        <f>if(isblank($AC83)=true,"",VLOOKUP($AC83,Weapons,9,false))</f>
        <v/>
      </c>
      <c r="AF83" s="28" t="str">
        <f>if(isblank($AC83)=true,"",VLOOKUP($AC83,Weapons,10,false))</f>
        <v/>
      </c>
      <c r="AG83" s="7"/>
      <c r="AH83" s="3"/>
      <c r="AI83" s="8"/>
      <c r="AJ83" s="11" t="s">
        <v>36</v>
      </c>
      <c r="AK83" s="13">
        <f>IF(istext(AM53)=true,(Vlookup(AM53,Movement,5,true)),"")</f>
        <v>10</v>
      </c>
      <c r="AL83" s="13">
        <f>IF(istext(AM53)=true,(Vlookup(AM53,Movement,6,true)),"")</f>
        <v>25</v>
      </c>
      <c r="AM83" s="8"/>
      <c r="AN83" s="18" t="str">
        <f>IF(ISBLANK(AC83)=1,"",AC83)</f>
        <v/>
      </c>
      <c r="AO83" s="27" t="str">
        <f>if(isblank($AN83)=true,"",VLOOKUP($AN83,Weapons,12,false))</f>
        <v/>
      </c>
      <c r="AP83" s="27" t="str">
        <f>if(isblank($AN83)=true,"",VLOOKUP($AN83,Weapons,12,false))</f>
        <v/>
      </c>
      <c r="AR83" s="8"/>
      <c r="AS83" s="3"/>
    </row>
    <row r="84" ht="6.75" customHeight="1">
      <c r="L84" s="3"/>
      <c r="M84" s="6"/>
      <c r="Q84" s="6"/>
      <c r="V84" s="6"/>
      <c r="W84" s="3"/>
      <c r="X84" s="7"/>
      <c r="AB84" s="7"/>
      <c r="AG84" s="7"/>
      <c r="AH84" s="3"/>
      <c r="AI84" s="8"/>
      <c r="AM84" s="8"/>
      <c r="AR84" s="8"/>
      <c r="AS84" s="3"/>
    </row>
    <row r="85" ht="6.75" customHeight="1">
      <c r="L85" s="3"/>
      <c r="M85" s="6"/>
      <c r="N85" s="14" t="s">
        <v>19</v>
      </c>
      <c r="O85" s="32"/>
      <c r="P85" s="13" t="str">
        <f>IF((COUNTIF(R56:R60,"Sorcery"))=1,(vlookup("Sorcery",R56:U60,3,false)),"")</f>
        <v/>
      </c>
      <c r="Q85" s="6"/>
      <c r="R85" s="26"/>
      <c r="T85" s="27" t="str">
        <f>if(isblank($R85)=true,"",VLOOKUP($R85,Weapons,6,false))</f>
        <v/>
      </c>
      <c r="U85" s="28" t="str">
        <f>if(isblank($R85)=true,"",VLOOKUP($R85,Weapons,7,false))</f>
        <v/>
      </c>
      <c r="V85" s="6"/>
      <c r="W85" s="3"/>
      <c r="X85" s="7"/>
      <c r="Y85" s="14" t="s">
        <v>35</v>
      </c>
      <c r="Z85" s="30" t="str">
        <f>IF((COUNTIF(AC57:AC61,"Computer"))=1,(vlookup("Computer",AC57:AF61,3,false)),"")</f>
        <v/>
      </c>
      <c r="AA85" s="13">
        <f>SUM(AA68,Z85)</f>
        <v>0</v>
      </c>
      <c r="AB85" s="7"/>
      <c r="AC85" s="18" t="str">
        <f>IF(ISBLANK(R85)=1,"",R85)</f>
        <v/>
      </c>
      <c r="AE85" s="27" t="str">
        <f>if(isblank($AC85)=true,"",VLOOKUP($AC85,Weapons,9,false))</f>
        <v/>
      </c>
      <c r="AF85" s="28" t="str">
        <f>if(isblank($AC85)=true,"",VLOOKUP($AC85,Weapons,10,false))</f>
        <v/>
      </c>
      <c r="AG85" s="7"/>
      <c r="AH85" s="3"/>
      <c r="AI85" s="8"/>
      <c r="AJ85" s="14" t="s">
        <v>37</v>
      </c>
      <c r="AK85" s="18" t="str">
        <f>AA93</f>
        <v/>
      </c>
      <c r="AL85" s="8"/>
      <c r="AM85" s="8"/>
      <c r="AN85" s="18" t="str">
        <f>IF(ISBLANK(AC85)=1,"",AC85)</f>
        <v/>
      </c>
      <c r="AO85" s="27" t="str">
        <f>if(isblank($AN85)=true,"",VLOOKUP($AN85,Weapons,12,false))</f>
        <v/>
      </c>
      <c r="AP85" s="27" t="str">
        <f>if(isblank($AN85)=true,"",VLOOKUP($AN85,Weapons,12,false))</f>
        <v/>
      </c>
      <c r="AR85" s="8"/>
      <c r="AS85" s="3"/>
    </row>
    <row r="86" ht="6.75" customHeight="1">
      <c r="L86" s="3"/>
      <c r="M86" s="6"/>
      <c r="Q86" s="6"/>
      <c r="V86" s="6"/>
      <c r="W86" s="3"/>
      <c r="X86" s="7"/>
      <c r="AB86" s="7"/>
      <c r="AG86" s="7"/>
      <c r="AH86" s="3"/>
      <c r="AI86" s="8"/>
      <c r="AL86" s="8"/>
      <c r="AM86" s="8"/>
      <c r="AR86" s="8"/>
      <c r="AS86" s="3"/>
    </row>
    <row r="87" ht="6.75" customHeight="1">
      <c r="L87" s="3"/>
      <c r="M87" s="6"/>
      <c r="N87" s="6"/>
      <c r="O87" s="6"/>
      <c r="P87" s="6"/>
      <c r="Q87" s="6"/>
      <c r="R87" s="26"/>
      <c r="T87" s="27" t="str">
        <f>if(isblank($R87)=true,"",VLOOKUP($R87,Weapons,6,false))</f>
        <v/>
      </c>
      <c r="U87" s="28" t="str">
        <f>if(isblank($R87)=true,"",VLOOKUP($R87,Weapons,7,false))</f>
        <v/>
      </c>
      <c r="V87" s="6"/>
      <c r="W87" s="3"/>
      <c r="X87" s="7"/>
      <c r="Y87" s="14" t="s">
        <v>38</v>
      </c>
      <c r="Z87" s="32"/>
      <c r="AA87" s="13" t="str">
        <f>IF((COUNTIF(AC57:AC61,"Sorcery"))=1,(vlookup("Sorcery",AC57:AF61,3,false)),"")</f>
        <v/>
      </c>
      <c r="AB87" s="7"/>
      <c r="AC87" s="18" t="str">
        <f>IF(ISBLANK(R87)=1,"",R87)</f>
        <v/>
      </c>
      <c r="AE87" s="27" t="str">
        <f>if(isblank($AC87)=true,"",VLOOKUP($AC87,Weapons,9,false))</f>
        <v/>
      </c>
      <c r="AF87" s="28" t="str">
        <f>if(isblank($AC87)=true,"",VLOOKUP($AC87,Weapons,10,false))</f>
        <v/>
      </c>
      <c r="AG87" s="7"/>
      <c r="AH87" s="3"/>
      <c r="AI87" s="8"/>
      <c r="AJ87" s="11" t="s">
        <v>39</v>
      </c>
      <c r="AM87" s="8"/>
      <c r="AN87" s="18" t="str">
        <f>IF(ISBLANK(AC87)=1,"",AC87)</f>
        <v/>
      </c>
      <c r="AO87" s="27" t="str">
        <f>if(isblank($AN87)=true,"",VLOOKUP($AN87,Weapons,12,false))</f>
        <v/>
      </c>
      <c r="AP87" s="27" t="str">
        <f>if(isblank($AN87)=true,"",VLOOKUP($AN87,Weapons,12,false))</f>
        <v/>
      </c>
      <c r="AR87" s="8"/>
      <c r="AS87" s="3"/>
    </row>
    <row r="88" ht="6.75" customHeight="1">
      <c r="L88" s="3"/>
      <c r="M88" s="6"/>
      <c r="N88" s="14" t="s">
        <v>40</v>
      </c>
      <c r="P88" s="12"/>
      <c r="Q88" s="6"/>
      <c r="V88" s="6"/>
      <c r="W88" s="3"/>
      <c r="X88" s="7"/>
      <c r="Z88" s="33"/>
      <c r="AB88" s="7"/>
      <c r="AG88" s="7"/>
      <c r="AH88" s="3"/>
      <c r="AI88" s="8"/>
      <c r="AM88" s="8"/>
      <c r="AR88" s="8"/>
      <c r="AS88" s="3"/>
    </row>
    <row r="89" ht="6.75" customHeight="1">
      <c r="L89" s="3"/>
      <c r="M89" s="6"/>
      <c r="Q89" s="6"/>
      <c r="R89" s="6"/>
      <c r="S89" s="6"/>
      <c r="T89" s="6"/>
      <c r="U89" s="6"/>
      <c r="V89" s="6"/>
      <c r="W89" s="3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3"/>
      <c r="AI89" s="8"/>
      <c r="AJ89" s="34" t="s">
        <v>41</v>
      </c>
      <c r="AK89" s="35"/>
      <c r="AL89" s="13">
        <f>8+(ROUNDDOWN(AL55/2,0))</f>
        <v>8</v>
      </c>
      <c r="AM89" s="8"/>
      <c r="AN89" s="18" t="str">
        <f>IF(ISBLANK(AC89)=1,"",AC89)</f>
        <v/>
      </c>
      <c r="AO89" s="27" t="str">
        <f>if(isblank($AN89)=true,"",VLOOKUP($AN89,Weapons,12,false))</f>
        <v/>
      </c>
      <c r="AP89" s="27" t="str">
        <f>if(isblank($AN89)=true,"",VLOOKUP($AN89,Weapons,12,false))</f>
        <v/>
      </c>
      <c r="AR89" s="8"/>
      <c r="AS89" s="3"/>
    </row>
    <row r="90" ht="6.75" customHeight="1">
      <c r="L90" s="3"/>
      <c r="M90" s="6"/>
      <c r="N90" s="11" t="s">
        <v>36</v>
      </c>
      <c r="O90" s="25" t="str">
        <f>IF(istext(R53)=true,(Vlookup(R53,Movement,3)),"")</f>
        <v/>
      </c>
      <c r="P90" s="36" t="s">
        <v>42</v>
      </c>
      <c r="S90" s="25" t="str">
        <f>IF(isnumber(P56)=true,P56,"")</f>
        <v/>
      </c>
      <c r="T90" s="36" t="s">
        <v>43</v>
      </c>
      <c r="U90" s="25" t="str">
        <f>IF(isnumber(S90)=true,(O90*S90),"")</f>
        <v/>
      </c>
      <c r="V90" s="6"/>
      <c r="W90" s="3"/>
      <c r="X90" s="7"/>
      <c r="Y90" s="11" t="s">
        <v>36</v>
      </c>
      <c r="Z90" s="25">
        <f>IF(istext(AC53)=true,(Vlookup(AC53,Movement,4,true)),"")</f>
        <v>3</v>
      </c>
      <c r="AA90" s="36" t="s">
        <v>42</v>
      </c>
      <c r="AD90" s="25" t="str">
        <f>IF(isnumber(AA56)=true,AA56,"")</f>
        <v/>
      </c>
      <c r="AE90" s="36" t="s">
        <v>43</v>
      </c>
      <c r="AF90" s="25" t="str">
        <f>IF(isnumber(AD90)=true,(Z90*AD90),"")</f>
        <v/>
      </c>
      <c r="AG90" s="7"/>
      <c r="AH90" s="3"/>
      <c r="AI90" s="8"/>
      <c r="AM90" s="8"/>
      <c r="AR90" s="8"/>
      <c r="AS90" s="3"/>
    </row>
    <row r="91" ht="6.75" customHeight="1">
      <c r="L91" s="3"/>
      <c r="M91" s="6"/>
      <c r="V91" s="6"/>
      <c r="W91" s="3"/>
      <c r="X91" s="7"/>
      <c r="AG91" s="7"/>
      <c r="AH91" s="3"/>
      <c r="AI91" s="8"/>
      <c r="AJ91" s="34" t="s">
        <v>44</v>
      </c>
      <c r="AK91" s="35"/>
      <c r="AL91" s="13">
        <f>8+(ROUNDDOWN(AL63/2,0))</f>
        <v>8</v>
      </c>
      <c r="AM91" s="8"/>
      <c r="AN91" s="18" t="str">
        <f>IF(ISBLANK(AC91)=1,"",AC91)</f>
        <v/>
      </c>
      <c r="AO91" s="27" t="str">
        <f>if(isblank($AN91)=true,"",VLOOKUP($AN91,Weapons,12,false))</f>
        <v/>
      </c>
      <c r="AP91" s="27" t="str">
        <f>if(isblank($AN91)=true,"",VLOOKUP($AN91,Weapons,12,false))</f>
        <v/>
      </c>
      <c r="AR91" s="8"/>
      <c r="AS91" s="3"/>
    </row>
    <row r="92" ht="6.75" customHeight="1">
      <c r="L92" s="3"/>
      <c r="M92" s="6"/>
      <c r="N92" s="6"/>
      <c r="O92" s="6"/>
      <c r="P92" s="6"/>
      <c r="Q92" s="6"/>
      <c r="R92" s="6"/>
      <c r="S92" s="6"/>
      <c r="T92" s="6"/>
      <c r="U92" s="6"/>
      <c r="V92" s="6"/>
      <c r="W92" s="3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3"/>
      <c r="AI92" s="8"/>
      <c r="AM92" s="8"/>
      <c r="AR92" s="8"/>
      <c r="AS92" s="3"/>
    </row>
    <row r="93" ht="6.75" customHeight="1">
      <c r="L93" s="3"/>
      <c r="M93" s="6"/>
      <c r="N93" s="38" t="s">
        <v>45</v>
      </c>
      <c r="P93" s="13" t="str">
        <f>E93</f>
        <v/>
      </c>
      <c r="R93" s="38" t="s">
        <v>46</v>
      </c>
      <c r="S93" s="13" t="str">
        <f>H93</f>
        <v/>
      </c>
      <c r="U93" s="37"/>
      <c r="V93" s="6"/>
      <c r="W93" s="3"/>
      <c r="X93" s="7"/>
      <c r="Y93" s="14" t="s">
        <v>40</v>
      </c>
      <c r="AA93" s="37"/>
      <c r="AB93" s="7"/>
      <c r="AC93" s="38" t="s">
        <v>45</v>
      </c>
      <c r="AF93" s="13" t="str">
        <f>S93</f>
        <v/>
      </c>
      <c r="AG93" s="7"/>
      <c r="AH93" s="3"/>
      <c r="AI93" s="8"/>
      <c r="AJ93" s="34" t="s">
        <v>47</v>
      </c>
      <c r="AK93" s="35"/>
      <c r="AL93" s="13" t="str">
        <f>AL55</f>
        <v/>
      </c>
      <c r="AM93" s="8"/>
      <c r="AN93" s="35"/>
      <c r="AO93" s="35"/>
      <c r="AP93" s="35"/>
      <c r="AR93" s="8"/>
      <c r="AS93" s="3"/>
    </row>
    <row r="94" ht="6.75" customHeight="1">
      <c r="L94" s="3"/>
      <c r="M94" s="6"/>
      <c r="N94" s="6"/>
      <c r="O94" s="6"/>
      <c r="P94" s="6"/>
      <c r="Q94" s="6"/>
      <c r="R94" s="6"/>
      <c r="S94" s="6"/>
      <c r="T94" s="6"/>
      <c r="U94" s="6"/>
      <c r="V94" s="6"/>
      <c r="W94" s="3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3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3"/>
    </row>
    <row r="95" ht="6.75" customHeight="1"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ht="6.75" customHeight="1"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3"/>
      <c r="AI96" s="8"/>
      <c r="AJ96" s="8"/>
      <c r="AK96" s="8"/>
      <c r="AL96" s="8"/>
      <c r="AM96" s="8"/>
      <c r="AN96" s="8"/>
      <c r="AO96" s="8"/>
      <c r="AP96" s="9"/>
      <c r="AQ96" s="8"/>
      <c r="AR96" s="8"/>
      <c r="AS96" s="3"/>
    </row>
    <row r="97" ht="6.75" customHeight="1"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"/>
      <c r="X97" s="7"/>
      <c r="Y97" s="4" t="s">
        <v>3</v>
      </c>
      <c r="AG97" s="7"/>
      <c r="AH97" s="3"/>
      <c r="AI97" s="8"/>
      <c r="AJ97" s="4" t="s">
        <v>4</v>
      </c>
      <c r="AR97" s="8"/>
      <c r="AS97" s="3"/>
    </row>
    <row r="98" ht="6.75" customHeight="1"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3"/>
      <c r="AI98" s="8"/>
      <c r="AJ98" s="8"/>
      <c r="AK98" s="8"/>
      <c r="AL98" s="8"/>
      <c r="AM98" s="8"/>
      <c r="AN98" s="8"/>
      <c r="AO98" s="8"/>
      <c r="AP98" s="9"/>
      <c r="AQ98" s="8"/>
      <c r="AR98" s="8"/>
      <c r="AS98" s="3"/>
    </row>
    <row r="99" ht="6.75" customHeight="1"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"/>
      <c r="X99" s="7"/>
      <c r="Y99" s="7"/>
      <c r="Z99" s="11" t="s">
        <v>5</v>
      </c>
      <c r="AC99" s="12"/>
      <c r="AF99" s="7"/>
      <c r="AG99" s="7"/>
      <c r="AH99" s="3"/>
      <c r="AI99" s="8"/>
      <c r="AJ99" s="8"/>
      <c r="AK99" s="11" t="s">
        <v>5</v>
      </c>
      <c r="AM99" s="13" t="str">
        <f>IF(ISBLANK(AC99)=true,"",AC99)</f>
        <v/>
      </c>
      <c r="AQ99" s="8"/>
      <c r="AR99" s="8"/>
      <c r="AS99" s="3"/>
    </row>
    <row r="100" ht="6.75" customHeight="1"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3"/>
      <c r="AI100" s="8"/>
      <c r="AJ100" s="8"/>
      <c r="AK100" s="8"/>
      <c r="AL100" s="8"/>
      <c r="AM100" s="8"/>
      <c r="AN100" s="8"/>
      <c r="AO100" s="8"/>
      <c r="AP100" s="9"/>
      <c r="AQ100" s="8"/>
      <c r="AR100" s="8"/>
      <c r="AS100" s="3"/>
    </row>
    <row r="101" ht="6.75" customHeight="1"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"/>
      <c r="X101" s="7"/>
      <c r="Y101" s="14" t="s">
        <v>6</v>
      </c>
      <c r="AA101" s="49" t="str">
        <f t="shared" ref="AA101:AA106" si="16">P101</f>
        <v/>
      </c>
      <c r="AB101" s="7"/>
      <c r="AC101" s="11" t="s">
        <v>7</v>
      </c>
      <c r="AG101" s="7"/>
      <c r="AH101" s="3"/>
      <c r="AI101" s="8"/>
      <c r="AJ101" s="14" t="s">
        <v>6</v>
      </c>
      <c r="AL101" s="13" t="str">
        <f>if(isblank(AA101)=true,"",ROUNDUP(AA101*(2/3),0))</f>
        <v/>
      </c>
      <c r="AM101" s="8"/>
      <c r="AN101" s="11" t="s">
        <v>8</v>
      </c>
      <c r="AR101" s="8"/>
      <c r="AS101" s="3"/>
    </row>
    <row r="102" ht="6.75" customHeight="1"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"/>
      <c r="X102" s="7"/>
      <c r="Y102" s="14" t="s">
        <v>9</v>
      </c>
      <c r="AA102" s="49" t="str">
        <f t="shared" si="16"/>
        <v/>
      </c>
      <c r="AB102" s="7"/>
      <c r="AC102" s="21"/>
      <c r="AE102" s="20"/>
      <c r="AF102" s="13" t="str">
        <f t="shared" ref="AF102:AF107" si="17">IF((and((ISBLANK(R102)=true),(isnumber(U102)=true)))=true,"",U102)</f>
        <v/>
      </c>
      <c r="AG102" s="7"/>
      <c r="AH102" s="3"/>
      <c r="AI102" s="8"/>
      <c r="AJ102" s="14" t="s">
        <v>10</v>
      </c>
      <c r="AL102" s="13" t="str">
        <f>if(isblank(AA102)=true,"",AA102)</f>
        <v/>
      </c>
      <c r="AM102" s="8"/>
      <c r="AN102" s="18" t="str">
        <f>IF(ISNUMBER(AF102)=false,"",(IF(ISTEXT(AC102)=true,(vlookup(AC102,SR3SkillsSR4,4,false)),"")))</f>
        <v/>
      </c>
      <c r="AO102" s="18" t="str">
        <f t="shared" ref="AO102:AO107" si="18">if(isblank(AE102)=true,"",AE102)</f>
        <v/>
      </c>
      <c r="AP102" s="13" t="str">
        <f t="shared" ref="AP102:AP107" si="19">IF(ISNUMBER(AF102)=true,ROUNDUP(AF102*(2/3),0),"")</f>
        <v/>
      </c>
      <c r="AR102" s="8"/>
      <c r="AS102" s="3"/>
    </row>
    <row r="103" ht="6.75" customHeight="1"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"/>
      <c r="X103" s="7"/>
      <c r="Y103" s="14" t="s">
        <v>11</v>
      </c>
      <c r="AA103" s="49" t="str">
        <f t="shared" si="16"/>
        <v/>
      </c>
      <c r="AB103" s="7"/>
      <c r="AC103" s="21"/>
      <c r="AE103" s="20"/>
      <c r="AF103" s="13" t="str">
        <f t="shared" si="17"/>
        <v/>
      </c>
      <c r="AG103" s="7"/>
      <c r="AH103" s="3"/>
      <c r="AI103" s="8"/>
      <c r="AJ103" s="14" t="s">
        <v>12</v>
      </c>
      <c r="AL103" s="13" t="str">
        <f>if(isblank(AA102)=true,"",AA102)</f>
        <v/>
      </c>
      <c r="AM103" s="8"/>
      <c r="AN103" s="18" t="str">
        <f>IF(ISNUMBER(AF103)=false,"",(IF(ISTEXT(AC103)=true,(vlookup(AC103,SR3SkillsSR4,4,false)),"")))</f>
        <v/>
      </c>
      <c r="AO103" s="18" t="str">
        <f t="shared" si="18"/>
        <v/>
      </c>
      <c r="AP103" s="13" t="str">
        <f t="shared" si="19"/>
        <v/>
      </c>
      <c r="AR103" s="8"/>
      <c r="AS103" s="3"/>
    </row>
    <row r="104" ht="6.75" customHeight="1"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"/>
      <c r="X104" s="7"/>
      <c r="Y104" s="14" t="s">
        <v>13</v>
      </c>
      <c r="AA104" s="49" t="str">
        <f t="shared" si="16"/>
        <v/>
      </c>
      <c r="AB104" s="7"/>
      <c r="AC104" s="21"/>
      <c r="AE104" s="20"/>
      <c r="AF104" s="13" t="str">
        <f t="shared" si="17"/>
        <v/>
      </c>
      <c r="AG104" s="7"/>
      <c r="AH104" s="3"/>
      <c r="AI104" s="8"/>
      <c r="AJ104" s="14" t="s">
        <v>11</v>
      </c>
      <c r="AL104" s="13" t="str">
        <f t="shared" ref="AL104:AL105" si="20">if(isblank(AA103)=true,"",ROUNDUP(AA103*(2/3),0))</f>
        <v/>
      </c>
      <c r="AM104" s="8"/>
      <c r="AN104" s="18" t="str">
        <f>IF(ISNUMBER(AF104)=false,"",(IF(ISTEXT(AC104)=true,(vlookup(AC104,SR3SkillsSR4,4,false)),"")))</f>
        <v/>
      </c>
      <c r="AO104" s="18" t="str">
        <f t="shared" si="18"/>
        <v/>
      </c>
      <c r="AP104" s="13" t="str">
        <f t="shared" si="19"/>
        <v/>
      </c>
      <c r="AR104" s="8"/>
      <c r="AS104" s="3"/>
    </row>
    <row r="105" ht="6.75" customHeight="1"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"/>
      <c r="X105" s="7"/>
      <c r="Y105" s="14" t="s">
        <v>14</v>
      </c>
      <c r="AA105" s="49" t="str">
        <f t="shared" si="16"/>
        <v/>
      </c>
      <c r="AB105" s="7"/>
      <c r="AC105" s="21"/>
      <c r="AE105" s="20"/>
      <c r="AF105" s="13" t="str">
        <f t="shared" si="17"/>
        <v/>
      </c>
      <c r="AG105" s="7"/>
      <c r="AH105" s="3"/>
      <c r="AI105" s="8"/>
      <c r="AJ105" s="14" t="s">
        <v>13</v>
      </c>
      <c r="AL105" s="13" t="str">
        <f t="shared" si="20"/>
        <v/>
      </c>
      <c r="AM105" s="8"/>
      <c r="AN105" s="18" t="str">
        <f>IF(ISNUMBER(AF105)=false,"",(IF(ISTEXT(AC105)=true,(vlookup(AC105,SR3SkillsSR4,4,false)),"")))</f>
        <v/>
      </c>
      <c r="AO105" s="18" t="str">
        <f t="shared" si="18"/>
        <v/>
      </c>
      <c r="AP105" s="13" t="str">
        <f t="shared" si="19"/>
        <v/>
      </c>
      <c r="AR105" s="8"/>
      <c r="AS105" s="3"/>
    </row>
    <row r="106" ht="6.75" customHeight="1"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"/>
      <c r="X106" s="7"/>
      <c r="Y106" s="14" t="s">
        <v>15</v>
      </c>
      <c r="AA106" s="49" t="str">
        <f t="shared" si="16"/>
        <v/>
      </c>
      <c r="AB106" s="7"/>
      <c r="AC106" s="21"/>
      <c r="AE106" s="20"/>
      <c r="AF106" s="13" t="str">
        <f t="shared" si="17"/>
        <v/>
      </c>
      <c r="AG106" s="7"/>
      <c r="AH106" s="3"/>
      <c r="AI106" s="8"/>
      <c r="AJ106" s="14" t="s">
        <v>16</v>
      </c>
      <c r="AL106" s="13" t="str">
        <f>if(isblank(AA105)=true,"",AA105)</f>
        <v/>
      </c>
      <c r="AM106" s="8"/>
      <c r="AN106" s="18" t="str">
        <f>IF(ISNUMBER(AF106)=false,"",(IF(ISTEXT(AC106)=true,(vlookup(AC106,SR3SkillsSR4,4,false)),"")))</f>
        <v/>
      </c>
      <c r="AO106" s="18" t="str">
        <f t="shared" si="18"/>
        <v/>
      </c>
      <c r="AP106" s="13" t="str">
        <f t="shared" si="19"/>
        <v/>
      </c>
      <c r="AR106" s="8"/>
      <c r="AS106" s="3"/>
    </row>
    <row r="107" ht="6.75" customHeight="1"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"/>
      <c r="X107" s="7"/>
      <c r="Y107" s="7"/>
      <c r="Z107" s="7"/>
      <c r="AA107" s="7"/>
      <c r="AB107" s="7"/>
      <c r="AC107" s="21"/>
      <c r="AE107" s="20"/>
      <c r="AF107" s="13" t="str">
        <f t="shared" si="17"/>
        <v/>
      </c>
      <c r="AG107" s="7"/>
      <c r="AH107" s="3"/>
      <c r="AI107" s="8"/>
      <c r="AJ107" s="14" t="s">
        <v>17</v>
      </c>
      <c r="AL107" s="13" t="str">
        <f>if(isblank(AA105)=true,"",AA105)</f>
        <v/>
      </c>
      <c r="AM107" s="8"/>
      <c r="AN107" s="18" t="str">
        <f>IF(ISNUMBER(AF107)=false,"",(IF(ISTEXT(AC107)=true,(vlookup(AC107,SR3SkillsSR4,4,false)),"")))</f>
        <v/>
      </c>
      <c r="AO107" s="18" t="str">
        <f t="shared" si="18"/>
        <v/>
      </c>
      <c r="AP107" s="13" t="str">
        <f t="shared" si="19"/>
        <v/>
      </c>
      <c r="AR107" s="8"/>
      <c r="AS107" s="3"/>
    </row>
    <row r="108" ht="6.75" customHeight="1">
      <c r="B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"/>
      <c r="X108" s="7"/>
      <c r="Y108" s="14" t="s">
        <v>18</v>
      </c>
      <c r="AA108" s="13" t="str">
        <f>P108</f>
        <v/>
      </c>
      <c r="AB108" s="7"/>
      <c r="AG108" s="7"/>
      <c r="AH108" s="3"/>
      <c r="AI108" s="8"/>
      <c r="AM108" s="8"/>
      <c r="AR108" s="8"/>
      <c r="AS108" s="3"/>
    </row>
    <row r="109" ht="6.75" customHeight="1">
      <c r="B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"/>
      <c r="X109" s="7"/>
      <c r="AB109" s="7"/>
      <c r="AC109" s="21"/>
      <c r="AE109" s="20"/>
      <c r="AF109" s="13" t="str">
        <f>IF((and((ISBLANK(R109)=true),(isnumber(U109)=true)))=true,"",U109)</f>
        <v/>
      </c>
      <c r="AG109" s="7"/>
      <c r="AH109" s="3"/>
      <c r="AI109" s="8"/>
      <c r="AJ109" s="14" t="s">
        <v>15</v>
      </c>
      <c r="AL109" s="13" t="str">
        <f>if(isblank(AA106)=true,"",ROUNDUP(AA106*(2/3),0))</f>
        <v/>
      </c>
      <c r="AM109" s="8"/>
      <c r="AN109" s="18" t="str">
        <f>IF(ISNUMBER(AF109)=false,"",(IF(ISTEXT(AC109)=true,(vlookup(AC109,SR3SkillsSR4,4,false)),"")))</f>
        <v/>
      </c>
      <c r="AO109" s="18" t="str">
        <f>if(isblank(AE109)=true,"",AE109)</f>
        <v/>
      </c>
      <c r="AP109" s="13" t="str">
        <f>IF(ISNUMBER(AF109)=true,ROUNDUP(AF109*(2/3),0),"")</f>
        <v/>
      </c>
      <c r="AR109" s="8"/>
      <c r="AS109" s="3"/>
    </row>
    <row r="110" ht="6.75" customHeight="1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"/>
      <c r="X110" s="7"/>
      <c r="Y110" s="14" t="s">
        <v>19</v>
      </c>
      <c r="AA110" s="13" t="str">
        <f>P110</f>
        <v/>
      </c>
      <c r="AB110" s="7"/>
      <c r="AG110" s="7"/>
      <c r="AH110" s="3"/>
      <c r="AI110" s="8"/>
      <c r="AM110" s="8"/>
      <c r="AR110" s="8"/>
      <c r="AS110" s="3"/>
    </row>
    <row r="111" ht="6.75" customHeight="1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"/>
      <c r="X111" s="7"/>
      <c r="AB111" s="7"/>
      <c r="AC111" s="21"/>
      <c r="AE111" s="20"/>
      <c r="AF111" s="13" t="str">
        <f>IF((and((ISBLANK(R111)=true),(isnumber(U111)=true)))=true,"",U111)</f>
        <v/>
      </c>
      <c r="AG111" s="7"/>
      <c r="AH111" s="3"/>
      <c r="AI111" s="8"/>
      <c r="AJ111" s="8"/>
      <c r="AK111" s="8"/>
      <c r="AL111" s="8"/>
      <c r="AM111" s="8"/>
      <c r="AN111" s="18" t="str">
        <f>IF(ISNUMBER(AF111)=false,"",(IF(ISTEXT(AC111)=true,(vlookup(AC111,SR3SkillsSR4,4,false)),"")))</f>
        <v/>
      </c>
      <c r="AO111" s="18" t="str">
        <f>if(isblank(AE111)=true,"",AE111)</f>
        <v/>
      </c>
      <c r="AP111" s="13" t="str">
        <f>IF(ISNUMBER(AF111)=true,ROUNDUP(AF111*(2/3),0),"")</f>
        <v/>
      </c>
      <c r="AR111" s="8"/>
      <c r="AS111" s="3"/>
    </row>
    <row r="112" ht="6.75" customHeight="1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"/>
      <c r="X112" s="7"/>
      <c r="Y112" s="14" t="s">
        <v>12</v>
      </c>
      <c r="AA112" s="13" t="str">
        <f>IF(isnumber(AA102)=true,ROUNDDOWN(((AA102+AA105)/2),0),"")</f>
        <v/>
      </c>
      <c r="AB112" s="7"/>
      <c r="AG112" s="7"/>
      <c r="AH112" s="3"/>
      <c r="AI112" s="8"/>
      <c r="AJ112" s="14" t="s">
        <v>20</v>
      </c>
      <c r="AL112" s="13">
        <f>IF(AF133=0,1,AF133)</f>
        <v>1</v>
      </c>
      <c r="AM112" s="8"/>
      <c r="AR112" s="8"/>
      <c r="AS112" s="3"/>
    </row>
    <row r="113" ht="6.75" customHeight="1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"/>
      <c r="X113" s="7"/>
      <c r="AB113" s="7"/>
      <c r="AC113" s="21"/>
      <c r="AE113" s="20"/>
      <c r="AF113" s="13" t="str">
        <f>IF((and((ISBLANK(R113)=true),(isnumber(U113)=true)))=true,"",U113)</f>
        <v/>
      </c>
      <c r="AG113" s="7"/>
      <c r="AH113" s="3"/>
      <c r="AI113" s="8"/>
      <c r="AM113" s="8"/>
      <c r="AN113" s="18" t="str">
        <f>IF(ISNUMBER(AF113)=false,"",(IF(ISTEXT(AC113)=true,(vlookup(AC113,SR3SkillsSR4,4,false)),"")))</f>
        <v/>
      </c>
      <c r="AO113" s="18" t="str">
        <f>if(isblank(AE113)=true,"",AE113)</f>
        <v/>
      </c>
      <c r="AP113" s="13" t="str">
        <f>IF(ISNUMBER(AF113)=true,ROUNDUP(AF113*(2/3),0),"")</f>
        <v/>
      </c>
      <c r="AR113" s="8"/>
      <c r="AS113" s="3"/>
    </row>
    <row r="114" ht="6.75" customHeight="1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"/>
      <c r="X114" s="7"/>
      <c r="Y114" s="7"/>
      <c r="Z114" s="7"/>
      <c r="AA114" s="7"/>
      <c r="AB114" s="7"/>
      <c r="AG114" s="7"/>
      <c r="AH114" s="3"/>
      <c r="AI114" s="8"/>
      <c r="AJ114" s="14" t="s">
        <v>18</v>
      </c>
      <c r="AL114" s="4">
        <v>6.0</v>
      </c>
      <c r="AM114" s="8"/>
      <c r="AR114" s="8"/>
      <c r="AS114" s="3"/>
    </row>
    <row r="115" ht="6.75" customHeight="1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"/>
      <c r="X115" s="7"/>
      <c r="Y115" s="11" t="s">
        <v>21</v>
      </c>
      <c r="AB115" s="7"/>
      <c r="AC115" s="21"/>
      <c r="AE115" s="20"/>
      <c r="AF115" s="13" t="str">
        <f>IF((and((ISBLANK(R115)=true),(isnumber(U115)=true)))=true,"",U115)</f>
        <v/>
      </c>
      <c r="AG115" s="7"/>
      <c r="AH115" s="3"/>
      <c r="AI115" s="8"/>
      <c r="AM115" s="8"/>
      <c r="AN115" s="18" t="str">
        <f>IF(ISNUMBER(AF115)=false,"",(IF(ISTEXT(AC115)=true,(vlookup(AC115,SR3SkillsSR4,4,false)),"")))</f>
        <v/>
      </c>
      <c r="AO115" s="18" t="str">
        <f>if(isblank(AE115)=true,"",AE115)</f>
        <v/>
      </c>
      <c r="AP115" s="13" t="str">
        <f>IF(ISNUMBER(AF115)=true,ROUNDUP(AF115*(2/3),0),"")</f>
        <v/>
      </c>
      <c r="AR115" s="8"/>
      <c r="AS115" s="3"/>
    </row>
    <row r="116" ht="6.75" customHeight="1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"/>
      <c r="X116" s="7"/>
      <c r="AB116" s="7"/>
      <c r="AG116" s="7"/>
      <c r="AH116" s="3"/>
      <c r="AI116" s="8"/>
      <c r="AJ116" s="14" t="s">
        <v>22</v>
      </c>
      <c r="AK116" s="24"/>
      <c r="AL116" s="13">
        <f>AL103+AL106</f>
        <v>0</v>
      </c>
      <c r="AM116" s="8"/>
      <c r="AR116" s="8"/>
      <c r="AS116" s="3"/>
    </row>
    <row r="117" ht="6.75" customHeight="1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"/>
      <c r="X117" s="7"/>
      <c r="Y117" s="25" t="str">
        <f>IF(ISBLANK(N117)=true,"",N117)</f>
        <v/>
      </c>
      <c r="AB117" s="7"/>
      <c r="AC117" s="21"/>
      <c r="AE117" s="20"/>
      <c r="AF117" s="13" t="str">
        <f>IF((and((ISBLANK(R117)=true),(isnumber(U117)=true)))=true,"",U117)</f>
        <v/>
      </c>
      <c r="AG117" s="7"/>
      <c r="AH117" s="3"/>
      <c r="AI117" s="8"/>
      <c r="AM117" s="8"/>
      <c r="AN117" s="18" t="str">
        <f>IF(ISNUMBER(AF117)=false,"",(IF(ISTEXT(AC117)=true,(vlookup(AC117,SR3SkillsSR4,4,false)),"")))</f>
        <v/>
      </c>
      <c r="AO117" s="18" t="str">
        <f>if(isblank(AE117)=true,"",AE117)</f>
        <v/>
      </c>
      <c r="AP117" s="13" t="str">
        <f>IF(ISNUMBER(AF117)=true,ROUNDUP(AF117*(2/3),0),"")</f>
        <v/>
      </c>
      <c r="AR117" s="8"/>
      <c r="AS117" s="3"/>
    </row>
    <row r="118" ht="6.75" customHeight="1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"/>
      <c r="X118" s="7"/>
      <c r="AB118" s="7"/>
      <c r="AG118" s="7"/>
      <c r="AH118" s="3"/>
      <c r="AI118" s="8"/>
      <c r="AJ118" s="14" t="s">
        <v>23</v>
      </c>
      <c r="AL118" s="13" t="str">
        <f>AA110</f>
        <v/>
      </c>
      <c r="AM118" s="8"/>
      <c r="AR118" s="8"/>
      <c r="AS118" s="3"/>
    </row>
    <row r="119" ht="6.75" customHeight="1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"/>
      <c r="X119" s="7"/>
      <c r="Y119" s="14" t="s">
        <v>24</v>
      </c>
      <c r="AA119" s="13" t="str">
        <f>P119</f>
        <v/>
      </c>
      <c r="AB119" s="7"/>
      <c r="AC119" s="21"/>
      <c r="AE119" s="20"/>
      <c r="AF119" s="13" t="str">
        <f>IF((and((ISBLANK(R119)=true),(isnumber(U119)=true)))=true,"",U119)</f>
        <v/>
      </c>
      <c r="AG119" s="7"/>
      <c r="AH119" s="3"/>
      <c r="AI119" s="8"/>
      <c r="AM119" s="8"/>
      <c r="AN119" s="18" t="str">
        <f>IF(ISNUMBER(AF119)=false,"",(IF(ISTEXT(AC119)=true,(vlookup(AC119,SR3SkillsSR4,4,false)),"")))</f>
        <v/>
      </c>
      <c r="AO119" s="18" t="str">
        <f>if(isblank(AE119)=true,"",AE119)</f>
        <v/>
      </c>
      <c r="AP119" s="13" t="str">
        <f>IF(ISNUMBER(AF119)=true,ROUNDUP(AF119*(2/3),0),"")</f>
        <v/>
      </c>
      <c r="AR119" s="8"/>
      <c r="AS119" s="3"/>
    </row>
    <row r="120" ht="6.75" customHeight="1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"/>
      <c r="X120" s="7"/>
      <c r="AB120" s="7"/>
      <c r="AG120" s="7"/>
      <c r="AH120" s="3"/>
      <c r="AI120" s="8"/>
      <c r="AJ120" s="8"/>
      <c r="AK120" s="8"/>
      <c r="AL120" s="8"/>
      <c r="AM120" s="8"/>
      <c r="AR120" s="8"/>
      <c r="AS120" s="3"/>
    </row>
    <row r="121" ht="6.75" customHeight="1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"/>
      <c r="X121" s="7"/>
      <c r="Y121" s="14" t="s">
        <v>25</v>
      </c>
      <c r="AA121" s="13" t="str">
        <f>P121</f>
        <v/>
      </c>
      <c r="AB121" s="7"/>
      <c r="AC121" s="11" t="s">
        <v>26</v>
      </c>
      <c r="AG121" s="7"/>
      <c r="AH121" s="3"/>
      <c r="AI121" s="8"/>
      <c r="AJ121" s="11" t="s">
        <v>21</v>
      </c>
      <c r="AK121" s="24"/>
      <c r="AL121" s="24"/>
      <c r="AM121" s="8"/>
      <c r="AN121" s="11" t="s">
        <v>27</v>
      </c>
      <c r="AR121" s="8"/>
      <c r="AS121" s="3"/>
    </row>
    <row r="122" ht="6.75" customHeight="1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"/>
      <c r="X122" s="7"/>
      <c r="Y122" s="11" t="s">
        <v>28</v>
      </c>
      <c r="AB122" s="7"/>
      <c r="AC122" s="50"/>
      <c r="AG122" s="7"/>
      <c r="AH122" s="3"/>
      <c r="AI122" s="8"/>
      <c r="AM122" s="8"/>
      <c r="AN122" s="18" t="str">
        <f t="shared" ref="AN122:AN127" si="21">IF(ISBLANK(AC122)=1,"",AC122)</f>
        <v/>
      </c>
      <c r="AO122" s="18" t="str">
        <f>if(isblank($AN122)=true,"",VLOOKUP($AN122,Weapons,12,false))</f>
        <v/>
      </c>
      <c r="AP122" s="27" t="str">
        <f>if(isblank($AN122)=true,"",VLOOKUP($AN122,Weapons,12,false))</f>
        <v/>
      </c>
      <c r="AR122" s="8"/>
      <c r="AS122" s="3"/>
    </row>
    <row r="123" ht="6.75" customHeight="1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"/>
      <c r="X123" s="7"/>
      <c r="Y123" s="29" t="s">
        <v>30</v>
      </c>
      <c r="Z123" s="24"/>
      <c r="AA123" s="13">
        <f>rounddown((AA102+AA105+AA106)/2)</f>
        <v>0</v>
      </c>
      <c r="AB123" s="7"/>
      <c r="AC123" s="50"/>
      <c r="AG123" s="7"/>
      <c r="AH123" s="3"/>
      <c r="AI123" s="8"/>
      <c r="AJ123" s="11" t="s">
        <v>24</v>
      </c>
      <c r="AL123" s="13" t="str">
        <f>AA119</f>
        <v/>
      </c>
      <c r="AM123" s="8"/>
      <c r="AN123" s="18" t="str">
        <f t="shared" si="21"/>
        <v/>
      </c>
      <c r="AO123" s="18" t="str">
        <f>if(isblank($AN123)=true,"",VLOOKUP($AN123,Weapons,12,false))</f>
        <v/>
      </c>
      <c r="AP123" s="27" t="str">
        <f>if(isblank($AN123)=true,"",VLOOKUP($AN123,Weapons,12,false))</f>
        <v/>
      </c>
      <c r="AR123" s="8"/>
      <c r="AS123" s="3"/>
    </row>
    <row r="124" ht="6.75" customHeight="1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"/>
      <c r="X124" s="7"/>
      <c r="Y124" s="14" t="s">
        <v>33</v>
      </c>
      <c r="Z124" s="24"/>
      <c r="AA124" s="13">
        <f>ROUNDDOWN((SUM(AA104,AA105,AA106))/2,0)</f>
        <v>0</v>
      </c>
      <c r="AB124" s="7"/>
      <c r="AC124" s="50"/>
      <c r="AG124" s="7"/>
      <c r="AH124" s="3"/>
      <c r="AI124" s="8"/>
      <c r="AJ124" s="11" t="s">
        <v>25</v>
      </c>
      <c r="AL124" s="13" t="str">
        <f>AA121</f>
        <v/>
      </c>
      <c r="AM124" s="8"/>
      <c r="AN124" s="18" t="str">
        <f t="shared" si="21"/>
        <v/>
      </c>
      <c r="AO124" s="18" t="str">
        <f>if(isblank($AN124)=true,"",VLOOKUP($AN124,Weapons,12,false))</f>
        <v/>
      </c>
      <c r="AP124" s="27" t="str">
        <f>if(isblank($AN124)=true,"",VLOOKUP($AN124,Weapons,12,false))</f>
        <v/>
      </c>
      <c r="AR124" s="8"/>
      <c r="AS124" s="3"/>
    </row>
    <row r="125" ht="6.75" customHeight="1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"/>
      <c r="X125" s="7"/>
      <c r="Y125" s="14" t="s">
        <v>32</v>
      </c>
      <c r="Z125" s="30" t="str">
        <f>IF((COUNTIF(AC117:AC133,"Vehicle Control Rig"))=1,(vlookup("Vehicle Control Rig",AC117:AF133,3,false)),"")</f>
        <v/>
      </c>
      <c r="AA125" s="13" t="str">
        <f>IF(isnumber(Z125)=true,SUM(AA113,Z125),"")</f>
        <v/>
      </c>
      <c r="AB125" s="7"/>
      <c r="AC125" s="50"/>
      <c r="AG125" s="7"/>
      <c r="AH125" s="3"/>
      <c r="AI125" s="8"/>
      <c r="AJ125" s="11" t="s">
        <v>36</v>
      </c>
      <c r="AK125" s="13" t="str">
        <f>IF(istext(AM99)=true,(Vlookup(AM99,Movement,5,true)),"")</f>
        <v>#N/A</v>
      </c>
      <c r="AL125" s="13" t="str">
        <f>IF(istext(AM99)=true,(Vlookup(AM99,Movement,6,true)),"")</f>
        <v>#N/A</v>
      </c>
      <c r="AM125" s="8"/>
      <c r="AN125" s="18" t="str">
        <f t="shared" si="21"/>
        <v/>
      </c>
      <c r="AO125" s="18" t="str">
        <f>if(isblank($AN125)=true,"",VLOOKUP($AN125,Weapons,12,false))</f>
        <v/>
      </c>
      <c r="AP125" s="27" t="str">
        <f>if(isblank($AN125)=true,"",VLOOKUP($AN125,Weapons,12,false))</f>
        <v/>
      </c>
      <c r="AR125" s="8"/>
      <c r="AS125" s="3"/>
    </row>
    <row r="126" ht="6.75" customHeight="1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"/>
      <c r="X126" s="7"/>
      <c r="Y126" s="14" t="s">
        <v>35</v>
      </c>
      <c r="Z126" s="30" t="str">
        <f>IF((COUNTIF(AC103:AC107,"Computer"))=1,(vlookup("Computer",AC103:AF107,3,false)),"")</f>
        <v/>
      </c>
      <c r="AA126" s="13">
        <f>SUM(AA114,Z126)</f>
        <v>0</v>
      </c>
      <c r="AB126" s="7"/>
      <c r="AC126" s="50"/>
      <c r="AG126" s="7"/>
      <c r="AH126" s="3"/>
      <c r="AI126" s="8"/>
      <c r="AJ126" s="14" t="s">
        <v>37</v>
      </c>
      <c r="AK126" s="18" t="str">
        <f>AA133</f>
        <v/>
      </c>
      <c r="AL126" s="8"/>
      <c r="AM126" s="8"/>
      <c r="AN126" s="18" t="str">
        <f t="shared" si="21"/>
        <v/>
      </c>
      <c r="AO126" s="18" t="str">
        <f>if(isblank($AN126)=true,"",VLOOKUP($AN126,Weapons,12,false))</f>
        <v/>
      </c>
      <c r="AP126" s="27" t="str">
        <f>if(isblank($AN126)=true,"",VLOOKUP($AN126,Weapons,12,false))</f>
        <v/>
      </c>
      <c r="AR126" s="8"/>
      <c r="AS126" s="3"/>
    </row>
    <row r="127" ht="6.75" customHeight="1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"/>
      <c r="X127" s="7"/>
      <c r="Y127" s="14" t="s">
        <v>38</v>
      </c>
      <c r="Z127" s="32"/>
      <c r="AA127" s="13" t="str">
        <f>IF((COUNTIF(AC103:AC107,"Sorcery"))=1,(vlookup("Sorcery",AC103:AF107,3,false)),"")</f>
        <v/>
      </c>
      <c r="AB127" s="7"/>
      <c r="AC127" s="26"/>
      <c r="AG127" s="7"/>
      <c r="AH127" s="3"/>
      <c r="AI127" s="8"/>
      <c r="AJ127" s="8"/>
      <c r="AK127" s="8"/>
      <c r="AL127" s="8"/>
      <c r="AM127" s="8"/>
      <c r="AN127" s="18" t="str">
        <f t="shared" si="21"/>
        <v/>
      </c>
      <c r="AO127" s="18" t="str">
        <f>if(isblank($AN127)=true,"",VLOOKUP($AN127,Weapons,12,false))</f>
        <v/>
      </c>
      <c r="AP127" s="27" t="str">
        <f>if(isblank($AN127)=true,"",VLOOKUP($AN127,Weapons,12,false))</f>
        <v/>
      </c>
      <c r="AR127" s="8"/>
      <c r="AS127" s="3"/>
    </row>
    <row r="128" ht="6.75" customHeight="1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"/>
      <c r="X128" s="7"/>
      <c r="AB128" s="7"/>
      <c r="AG128" s="7"/>
      <c r="AH128" s="3"/>
      <c r="AI128" s="8"/>
      <c r="AJ128" s="11" t="s">
        <v>39</v>
      </c>
      <c r="AM128" s="8"/>
      <c r="AR128" s="8"/>
      <c r="AS128" s="3"/>
    </row>
    <row r="129" ht="6.75" customHeight="1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3"/>
      <c r="AI129" s="8"/>
      <c r="AM129" s="8"/>
      <c r="AN129" s="26"/>
      <c r="AO129" s="18" t="str">
        <f>if(isblank($AN129)=true,"",VLOOKUP($AN129,Weapons,12,false))</f>
        <v/>
      </c>
      <c r="AP129" s="27" t="str">
        <f>if(isblank($AN129)=true,"",VLOOKUP($AN129,Weapons,12,false))</f>
        <v/>
      </c>
      <c r="AR129" s="8"/>
      <c r="AS129" s="3"/>
    </row>
    <row r="130" ht="6.75" customHeight="1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"/>
      <c r="X130" s="7"/>
      <c r="Y130" s="11" t="s">
        <v>36</v>
      </c>
      <c r="Z130" s="25" t="str">
        <f>IF(istext(AC99)=true,(Vlookup(AC99,Movement,4,true)),"")</f>
        <v/>
      </c>
      <c r="AA130" s="36" t="s">
        <v>42</v>
      </c>
      <c r="AD130" s="25" t="str">
        <f>IF(isnumber(AA102)=true,AA102,"")</f>
        <v/>
      </c>
      <c r="AE130" s="36" t="s">
        <v>43</v>
      </c>
      <c r="AF130" s="25" t="str">
        <f>IF(isnumber(AD130)=true,(Z130*AD130),"")</f>
        <v/>
      </c>
      <c r="AG130" s="7"/>
      <c r="AH130" s="3"/>
      <c r="AI130" s="8"/>
      <c r="AJ130" s="34" t="s">
        <v>41</v>
      </c>
      <c r="AK130" s="35"/>
      <c r="AL130" s="13">
        <f>8+(ROUNDDOWN(AL101/2,0))</f>
        <v>8</v>
      </c>
      <c r="AM130" s="8"/>
      <c r="AR130" s="8"/>
      <c r="AS130" s="3"/>
    </row>
    <row r="131" ht="6.75" customHeight="1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"/>
      <c r="X131" s="7"/>
      <c r="AG131" s="7"/>
      <c r="AH131" s="3"/>
      <c r="AI131" s="8"/>
      <c r="AM131" s="8"/>
      <c r="AN131" s="26"/>
      <c r="AO131" s="18" t="str">
        <f>if(isblank($AN131)=true,"",VLOOKUP($AN131,Weapons,12,false))</f>
        <v/>
      </c>
      <c r="AP131" s="27" t="str">
        <f>if(isblank($AN131)=true,"",VLOOKUP($AN131,Weapons,12,false))</f>
        <v/>
      </c>
      <c r="AR131" s="8"/>
      <c r="AS131" s="3"/>
    </row>
    <row r="132" ht="6.75" customHeight="1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3"/>
      <c r="AI132" s="8"/>
      <c r="AJ132" s="34" t="s">
        <v>44</v>
      </c>
      <c r="AK132" s="35"/>
      <c r="AL132" s="13">
        <f>8+(ROUNDDOWN(AL109/2,0))</f>
        <v>8</v>
      </c>
      <c r="AM132" s="8"/>
      <c r="AR132" s="8"/>
      <c r="AS132" s="3"/>
    </row>
    <row r="133" ht="6.75" customHeight="1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"/>
      <c r="X133" s="7"/>
      <c r="Y133" s="14" t="s">
        <v>40</v>
      </c>
      <c r="AA133" s="37"/>
      <c r="AB133" s="7"/>
      <c r="AC133" s="38" t="s">
        <v>45</v>
      </c>
      <c r="AF133" s="37"/>
      <c r="AG133" s="7"/>
      <c r="AH133" s="3"/>
      <c r="AI133" s="8"/>
      <c r="AJ133" s="8"/>
      <c r="AK133" s="8"/>
      <c r="AL133" s="8"/>
      <c r="AM133" s="8"/>
      <c r="AN133" s="26"/>
      <c r="AO133" s="18" t="str">
        <f>if(isblank($AN133)=true,"",VLOOKUP($AN133,Weapons,12,false))</f>
        <v/>
      </c>
      <c r="AP133" s="27" t="str">
        <f>if(isblank($AN133)=true,"",VLOOKUP($AN133,Weapons,12,false))</f>
        <v/>
      </c>
      <c r="AR133" s="8"/>
      <c r="AS133" s="3"/>
    </row>
    <row r="134" ht="6.75" customHeight="1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"/>
      <c r="X134" s="7"/>
      <c r="AB134" s="7"/>
      <c r="AG134" s="7"/>
      <c r="AH134" s="3"/>
      <c r="AI134" s="8"/>
      <c r="AJ134" s="34" t="s">
        <v>47</v>
      </c>
      <c r="AK134" s="35"/>
      <c r="AL134" s="13" t="str">
        <f>AL101</f>
        <v/>
      </c>
      <c r="AM134" s="8"/>
      <c r="AR134" s="8"/>
      <c r="AS134" s="3"/>
    </row>
    <row r="135" ht="6.75" customHeight="1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3"/>
      <c r="AI135" s="8"/>
      <c r="AM135" s="8"/>
      <c r="AN135" s="8"/>
      <c r="AO135" s="8"/>
      <c r="AP135" s="8"/>
      <c r="AQ135" s="8"/>
      <c r="AR135" s="8"/>
      <c r="AS135" s="3"/>
    </row>
    <row r="136" ht="6.75" customHeight="1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3"/>
    </row>
    <row r="137" ht="6.75" customHeight="1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</sheetData>
  <mergeCells count="789">
    <mergeCell ref="AP104:AQ104"/>
    <mergeCell ref="AP105:AQ105"/>
    <mergeCell ref="AP41:AQ42"/>
    <mergeCell ref="AP39:AQ40"/>
    <mergeCell ref="AP111:AQ112"/>
    <mergeCell ref="AN111:AN112"/>
    <mergeCell ref="AP102:AQ102"/>
    <mergeCell ref="AP103:AQ103"/>
    <mergeCell ref="AN101:AQ101"/>
    <mergeCell ref="AN91:AN92"/>
    <mergeCell ref="AP93:AQ93"/>
    <mergeCell ref="AP109:AQ110"/>
    <mergeCell ref="AP106:AQ106"/>
    <mergeCell ref="AO21:AO22"/>
    <mergeCell ref="AN21:AN22"/>
    <mergeCell ref="AP21:AQ22"/>
    <mergeCell ref="AN15:AN16"/>
    <mergeCell ref="AN17:AN18"/>
    <mergeCell ref="AJ29:AL30"/>
    <mergeCell ref="AJ31:AL32"/>
    <mergeCell ref="AJ33:AK34"/>
    <mergeCell ref="AJ35:AK36"/>
    <mergeCell ref="AJ26:AK27"/>
    <mergeCell ref="AO109:AO110"/>
    <mergeCell ref="AO111:AO112"/>
    <mergeCell ref="AN39:AN40"/>
    <mergeCell ref="AO39:AO40"/>
    <mergeCell ref="AJ41:AL42"/>
    <mergeCell ref="AN41:AN42"/>
    <mergeCell ref="AO41:AO42"/>
    <mergeCell ref="AE44:AE45"/>
    <mergeCell ref="AF44:AF45"/>
    <mergeCell ref="AE41:AE42"/>
    <mergeCell ref="AE39:AE40"/>
    <mergeCell ref="AF41:AF42"/>
    <mergeCell ref="AF65:AF66"/>
    <mergeCell ref="AF61:AF62"/>
    <mergeCell ref="AF63:AF64"/>
    <mergeCell ref="AE61:AE62"/>
    <mergeCell ref="AE63:AE64"/>
    <mergeCell ref="AF111:AF112"/>
    <mergeCell ref="AF109:AF110"/>
    <mergeCell ref="AE111:AE112"/>
    <mergeCell ref="AE107:AE108"/>
    <mergeCell ref="AE109:AE110"/>
    <mergeCell ref="AF107:AF108"/>
    <mergeCell ref="AE87:AE88"/>
    <mergeCell ref="AE85:AE86"/>
    <mergeCell ref="AE90:AE91"/>
    <mergeCell ref="AF90:AF91"/>
    <mergeCell ref="AF87:AF88"/>
    <mergeCell ref="AF85:AF86"/>
    <mergeCell ref="AF83:AF84"/>
    <mergeCell ref="AE83:AE84"/>
    <mergeCell ref="AF81:AF82"/>
    <mergeCell ref="AF79:AF80"/>
    <mergeCell ref="AF67:AF68"/>
    <mergeCell ref="AE67:AE68"/>
    <mergeCell ref="AF69:AF70"/>
    <mergeCell ref="AE69:AE70"/>
    <mergeCell ref="AE65:AE66"/>
    <mergeCell ref="T85:T86"/>
    <mergeCell ref="T83:T84"/>
    <mergeCell ref="U90:U91"/>
    <mergeCell ref="T90:T91"/>
    <mergeCell ref="T87:T88"/>
    <mergeCell ref="U87:U88"/>
    <mergeCell ref="P79:P80"/>
    <mergeCell ref="T79:T80"/>
    <mergeCell ref="R79:S80"/>
    <mergeCell ref="P81:P82"/>
    <mergeCell ref="R81:S82"/>
    <mergeCell ref="AE79:AE80"/>
    <mergeCell ref="AC79:AD80"/>
    <mergeCell ref="AA87:AA88"/>
    <mergeCell ref="AC87:AD88"/>
    <mergeCell ref="Y87:Y88"/>
    <mergeCell ref="O79:O80"/>
    <mergeCell ref="R85:S86"/>
    <mergeCell ref="U85:U86"/>
    <mergeCell ref="P83:P84"/>
    <mergeCell ref="U83:U84"/>
    <mergeCell ref="U79:U80"/>
    <mergeCell ref="U81:U82"/>
    <mergeCell ref="R87:S88"/>
    <mergeCell ref="O81:O82"/>
    <mergeCell ref="O83:O84"/>
    <mergeCell ref="N93:O93"/>
    <mergeCell ref="P93:Q93"/>
    <mergeCell ref="N88:O89"/>
    <mergeCell ref="N90:N91"/>
    <mergeCell ref="P88:P89"/>
    <mergeCell ref="Y93:Z93"/>
    <mergeCell ref="AC93:AE93"/>
    <mergeCell ref="O90:O91"/>
    <mergeCell ref="P90:R91"/>
    <mergeCell ref="S90:S91"/>
    <mergeCell ref="AA90:AC91"/>
    <mergeCell ref="AD90:AD91"/>
    <mergeCell ref="Z90:Z91"/>
    <mergeCell ref="Y90:Y91"/>
    <mergeCell ref="AC71:AD72"/>
    <mergeCell ref="AC69:AD70"/>
    <mergeCell ref="T67:T68"/>
    <mergeCell ref="R63:S64"/>
    <mergeCell ref="R61:S62"/>
    <mergeCell ref="AN71:AN72"/>
    <mergeCell ref="AO71:AO72"/>
    <mergeCell ref="AF71:AF72"/>
    <mergeCell ref="AJ70:AJ71"/>
    <mergeCell ref="AE71:AE72"/>
    <mergeCell ref="N69:P70"/>
    <mergeCell ref="R71:S72"/>
    <mergeCell ref="AE73:AE74"/>
    <mergeCell ref="AC73:AD74"/>
    <mergeCell ref="AN73:AN74"/>
    <mergeCell ref="AO73:AO74"/>
    <mergeCell ref="AF73:AF74"/>
    <mergeCell ref="AJ75:AL76"/>
    <mergeCell ref="AJ72:AK73"/>
    <mergeCell ref="R73:S74"/>
    <mergeCell ref="U73:U74"/>
    <mergeCell ref="AC31:AD32"/>
    <mergeCell ref="AE31:AE32"/>
    <mergeCell ref="AA35:AA36"/>
    <mergeCell ref="AE35:AE36"/>
    <mergeCell ref="AC33:AD34"/>
    <mergeCell ref="Y31:AA32"/>
    <mergeCell ref="AF35:AF36"/>
    <mergeCell ref="AF31:AF32"/>
    <mergeCell ref="AC27:AD28"/>
    <mergeCell ref="AF27:AF28"/>
    <mergeCell ref="AA41:AA42"/>
    <mergeCell ref="AA39:AA40"/>
    <mergeCell ref="AC37:AD38"/>
    <mergeCell ref="AA37:AA38"/>
    <mergeCell ref="Y41:Y42"/>
    <mergeCell ref="N20:O21"/>
    <mergeCell ref="P20:P21"/>
    <mergeCell ref="Y23:AA24"/>
    <mergeCell ref="AA33:AA34"/>
    <mergeCell ref="R14:S14"/>
    <mergeCell ref="R15:S16"/>
    <mergeCell ref="R17:S18"/>
    <mergeCell ref="P16:P17"/>
    <mergeCell ref="R19:S20"/>
    <mergeCell ref="N18:O19"/>
    <mergeCell ref="P18:P19"/>
    <mergeCell ref="AF15:AF16"/>
    <mergeCell ref="AF21:AF22"/>
    <mergeCell ref="Y37:Y38"/>
    <mergeCell ref="Z37:Z38"/>
    <mergeCell ref="N44:N45"/>
    <mergeCell ref="O44:O45"/>
    <mergeCell ref="T44:T45"/>
    <mergeCell ref="U44:U45"/>
    <mergeCell ref="P44:R45"/>
    <mergeCell ref="S44:S45"/>
    <mergeCell ref="AC25:AD26"/>
    <mergeCell ref="AE27:AE28"/>
    <mergeCell ref="AC15:AD16"/>
    <mergeCell ref="AC17:AD18"/>
    <mergeCell ref="AC19:AD20"/>
    <mergeCell ref="AE19:AE20"/>
    <mergeCell ref="AE15:AE16"/>
    <mergeCell ref="AE17:AE18"/>
    <mergeCell ref="AC29:AF30"/>
    <mergeCell ref="AE33:AE34"/>
    <mergeCell ref="AF33:AF34"/>
    <mergeCell ref="Y64:Z65"/>
    <mergeCell ref="Y66:Z67"/>
    <mergeCell ref="AP67:AQ68"/>
    <mergeCell ref="AP69:AQ70"/>
    <mergeCell ref="AC65:AD66"/>
    <mergeCell ref="AC63:AD64"/>
    <mergeCell ref="AA62:AA63"/>
    <mergeCell ref="AA64:AA65"/>
    <mergeCell ref="Y69:AA70"/>
    <mergeCell ref="Y62:Z63"/>
    <mergeCell ref="AA66:AA67"/>
    <mergeCell ref="Y60:Z60"/>
    <mergeCell ref="U65:U66"/>
    <mergeCell ref="U61:U62"/>
    <mergeCell ref="AN61:AN62"/>
    <mergeCell ref="AN63:AN64"/>
    <mergeCell ref="AJ59:AK59"/>
    <mergeCell ref="N58:O58"/>
    <mergeCell ref="N66:O67"/>
    <mergeCell ref="P66:P67"/>
    <mergeCell ref="AC58:AD58"/>
    <mergeCell ref="N60:O60"/>
    <mergeCell ref="R60:S60"/>
    <mergeCell ref="N59:O59"/>
    <mergeCell ref="R59:S59"/>
    <mergeCell ref="P64:P65"/>
    <mergeCell ref="U63:U64"/>
    <mergeCell ref="U69:U70"/>
    <mergeCell ref="U71:U72"/>
    <mergeCell ref="U67:U68"/>
    <mergeCell ref="R67:S68"/>
    <mergeCell ref="R65:S66"/>
    <mergeCell ref="AC67:AD68"/>
    <mergeCell ref="AC61:AD62"/>
    <mergeCell ref="Y58:Z58"/>
    <mergeCell ref="Y59:Z59"/>
    <mergeCell ref="AC85:AD86"/>
    <mergeCell ref="AC83:AD84"/>
    <mergeCell ref="AN83:AN84"/>
    <mergeCell ref="AL79:AL80"/>
    <mergeCell ref="AL83:AL84"/>
    <mergeCell ref="AL81:AL82"/>
    <mergeCell ref="AE81:AE82"/>
    <mergeCell ref="AF77:AF78"/>
    <mergeCell ref="AC81:AD82"/>
    <mergeCell ref="AC77:AD78"/>
    <mergeCell ref="Y55:Z55"/>
    <mergeCell ref="Z53:AB53"/>
    <mergeCell ref="Y47:Z47"/>
    <mergeCell ref="AC47:AE47"/>
    <mergeCell ref="AC59:AD59"/>
    <mergeCell ref="AC60:AD60"/>
    <mergeCell ref="Y57:Z57"/>
    <mergeCell ref="Y56:Z56"/>
    <mergeCell ref="AC55:AF55"/>
    <mergeCell ref="Y51:AF51"/>
    <mergeCell ref="AC53:AE53"/>
    <mergeCell ref="R75:U76"/>
    <mergeCell ref="U77:U78"/>
    <mergeCell ref="N81:N82"/>
    <mergeCell ref="N85:N86"/>
    <mergeCell ref="N83:N84"/>
    <mergeCell ref="N79:N80"/>
    <mergeCell ref="R83:S84"/>
    <mergeCell ref="P85:P86"/>
    <mergeCell ref="T81:T82"/>
    <mergeCell ref="T71:T72"/>
    <mergeCell ref="T73:T74"/>
    <mergeCell ref="T69:T70"/>
    <mergeCell ref="T63:T64"/>
    <mergeCell ref="T65:T66"/>
    <mergeCell ref="T61:T62"/>
    <mergeCell ref="T77:T78"/>
    <mergeCell ref="R77:S78"/>
    <mergeCell ref="R53:T53"/>
    <mergeCell ref="AP79:AQ80"/>
    <mergeCell ref="AP81:AQ82"/>
    <mergeCell ref="AP89:AQ90"/>
    <mergeCell ref="AO89:AO90"/>
    <mergeCell ref="AJ89:AJ90"/>
    <mergeCell ref="AK89:AK90"/>
    <mergeCell ref="AO91:AO92"/>
    <mergeCell ref="AP91:AQ92"/>
    <mergeCell ref="AL91:AL92"/>
    <mergeCell ref="AK91:AK92"/>
    <mergeCell ref="AJ91:AJ92"/>
    <mergeCell ref="AN67:AN68"/>
    <mergeCell ref="AJ68:AK69"/>
    <mergeCell ref="AK70:AK71"/>
    <mergeCell ref="AJ66:AK67"/>
    <mergeCell ref="AJ60:AK60"/>
    <mergeCell ref="AJ61:AK62"/>
    <mergeCell ref="AJ63:AK64"/>
    <mergeCell ref="AJ77:AL78"/>
    <mergeCell ref="AJ79:AK80"/>
    <mergeCell ref="AJ81:AK82"/>
    <mergeCell ref="AO87:AO88"/>
    <mergeCell ref="AO85:AO86"/>
    <mergeCell ref="AJ85:AJ86"/>
    <mergeCell ref="AK85:AK86"/>
    <mergeCell ref="AJ87:AL88"/>
    <mergeCell ref="AJ83:AJ84"/>
    <mergeCell ref="AK83:AK84"/>
    <mergeCell ref="AJ57:AK57"/>
    <mergeCell ref="AJ58:AK58"/>
    <mergeCell ref="AP61:AQ62"/>
    <mergeCell ref="AP63:AQ64"/>
    <mergeCell ref="AO67:AO68"/>
    <mergeCell ref="AP58:AQ58"/>
    <mergeCell ref="AO63:AO64"/>
    <mergeCell ref="AP65:AQ66"/>
    <mergeCell ref="AN65:AN66"/>
    <mergeCell ref="AO65:AO66"/>
    <mergeCell ref="AO61:AO62"/>
    <mergeCell ref="AP123:AQ123"/>
    <mergeCell ref="AP124:AQ124"/>
    <mergeCell ref="AP107:AQ108"/>
    <mergeCell ref="AP113:AQ114"/>
    <mergeCell ref="AP115:AQ116"/>
    <mergeCell ref="AP117:AQ118"/>
    <mergeCell ref="AP87:AQ88"/>
    <mergeCell ref="AP85:AQ86"/>
    <mergeCell ref="AP129:AQ130"/>
    <mergeCell ref="AP125:AQ125"/>
    <mergeCell ref="AP126:AQ126"/>
    <mergeCell ref="AP127:AQ128"/>
    <mergeCell ref="AP122:AQ122"/>
    <mergeCell ref="AP119:AQ120"/>
    <mergeCell ref="AN115:AN116"/>
    <mergeCell ref="AO115:AO116"/>
    <mergeCell ref="AN129:AN130"/>
    <mergeCell ref="AN127:AN128"/>
    <mergeCell ref="AN113:AN114"/>
    <mergeCell ref="AO113:AO114"/>
    <mergeCell ref="AO117:AO118"/>
    <mergeCell ref="AN117:AN118"/>
    <mergeCell ref="AN119:AN120"/>
    <mergeCell ref="AO119:AO120"/>
    <mergeCell ref="AN81:AN82"/>
    <mergeCell ref="AO81:AO82"/>
    <mergeCell ref="AO129:AO130"/>
    <mergeCell ref="AO127:AO128"/>
    <mergeCell ref="AO133:AO134"/>
    <mergeCell ref="AO131:AO132"/>
    <mergeCell ref="AN107:AN108"/>
    <mergeCell ref="AJ116:AJ117"/>
    <mergeCell ref="AJ114:AK115"/>
    <mergeCell ref="AK116:AK117"/>
    <mergeCell ref="AL114:AL115"/>
    <mergeCell ref="AL116:AL117"/>
    <mergeCell ref="AJ109:AK110"/>
    <mergeCell ref="AJ112:AK113"/>
    <mergeCell ref="AL89:AL90"/>
    <mergeCell ref="AL130:AL131"/>
    <mergeCell ref="AJ118:AK119"/>
    <mergeCell ref="AL118:AL119"/>
    <mergeCell ref="AJ134:AJ135"/>
    <mergeCell ref="AL134:AL135"/>
    <mergeCell ref="AJ128:AL129"/>
    <mergeCell ref="AL112:AL113"/>
    <mergeCell ref="AO77:AO78"/>
    <mergeCell ref="AN79:AN80"/>
    <mergeCell ref="AO79:AO80"/>
    <mergeCell ref="AN77:AN78"/>
    <mergeCell ref="AN89:AN90"/>
    <mergeCell ref="AN85:AN86"/>
    <mergeCell ref="AP83:AQ84"/>
    <mergeCell ref="AN87:AN88"/>
    <mergeCell ref="AN75:AQ76"/>
    <mergeCell ref="AP77:AQ78"/>
    <mergeCell ref="AO83:AO84"/>
    <mergeCell ref="AP59:AQ59"/>
    <mergeCell ref="AP60:AQ60"/>
    <mergeCell ref="AP56:AQ56"/>
    <mergeCell ref="AP57:AQ57"/>
    <mergeCell ref="AN69:AN70"/>
    <mergeCell ref="AO69:AO70"/>
    <mergeCell ref="AL45:AL46"/>
    <mergeCell ref="AL70:AL71"/>
    <mergeCell ref="AL72:AL73"/>
    <mergeCell ref="AL66:AL67"/>
    <mergeCell ref="AL68:AL69"/>
    <mergeCell ref="AL63:AL64"/>
    <mergeCell ref="AL61:AL62"/>
    <mergeCell ref="AN131:AN132"/>
    <mergeCell ref="AN133:AN134"/>
    <mergeCell ref="AP133:AQ134"/>
    <mergeCell ref="AP131:AQ132"/>
    <mergeCell ref="AN121:AQ121"/>
    <mergeCell ref="AJ130:AJ131"/>
    <mergeCell ref="AK130:AK131"/>
    <mergeCell ref="AF127:AF128"/>
    <mergeCell ref="AE117:AE118"/>
    <mergeCell ref="AF117:AF118"/>
    <mergeCell ref="AE127:AE128"/>
    <mergeCell ref="AL107:AL108"/>
    <mergeCell ref="AJ107:AK108"/>
    <mergeCell ref="AA130:AC131"/>
    <mergeCell ref="AD130:AD131"/>
    <mergeCell ref="AC125:AD125"/>
    <mergeCell ref="AA108:AA109"/>
    <mergeCell ref="AF113:AF114"/>
    <mergeCell ref="AC107:AD108"/>
    <mergeCell ref="AC111:AD112"/>
    <mergeCell ref="AC109:AD110"/>
    <mergeCell ref="AC122:AD122"/>
    <mergeCell ref="AC119:AD120"/>
    <mergeCell ref="AA119:AA120"/>
    <mergeCell ref="AC121:AF121"/>
    <mergeCell ref="AC123:AD123"/>
    <mergeCell ref="AC124:AD124"/>
    <mergeCell ref="AC126:AD126"/>
    <mergeCell ref="AC127:AD128"/>
    <mergeCell ref="AE130:AE131"/>
    <mergeCell ref="AF130:AF131"/>
    <mergeCell ref="AE113:AE114"/>
    <mergeCell ref="AC113:AD114"/>
    <mergeCell ref="Y117:AA118"/>
    <mergeCell ref="Y121:Z121"/>
    <mergeCell ref="Y122:AA122"/>
    <mergeCell ref="Y119:Z120"/>
    <mergeCell ref="AC115:AD116"/>
    <mergeCell ref="AC117:AD118"/>
    <mergeCell ref="Y108:Z109"/>
    <mergeCell ref="Y110:Z111"/>
    <mergeCell ref="Y112:Z113"/>
    <mergeCell ref="Y115:AA116"/>
    <mergeCell ref="Y106:Z106"/>
    <mergeCell ref="Y103:Z103"/>
    <mergeCell ref="Y102:Z102"/>
    <mergeCell ref="AJ104:AK104"/>
    <mergeCell ref="AJ105:AK105"/>
    <mergeCell ref="AC102:AD102"/>
    <mergeCell ref="AC104:AD104"/>
    <mergeCell ref="AC103:AD103"/>
    <mergeCell ref="AC106:AD106"/>
    <mergeCell ref="AC105:AD105"/>
    <mergeCell ref="AL109:AL110"/>
    <mergeCell ref="AN109:AN110"/>
    <mergeCell ref="AO107:AO108"/>
    <mergeCell ref="AK99:AL99"/>
    <mergeCell ref="AJ103:AK103"/>
    <mergeCell ref="AJ101:AK101"/>
    <mergeCell ref="AJ102:AK102"/>
    <mergeCell ref="AM99:AP99"/>
    <mergeCell ref="AJ97:AQ97"/>
    <mergeCell ref="AJ106:AK106"/>
    <mergeCell ref="AA133:AA134"/>
    <mergeCell ref="Y133:Z134"/>
    <mergeCell ref="Z130:Z131"/>
    <mergeCell ref="Y127:Y128"/>
    <mergeCell ref="Y130:Y131"/>
    <mergeCell ref="AC133:AE134"/>
    <mergeCell ref="AF133:AF134"/>
    <mergeCell ref="AA127:AA128"/>
    <mergeCell ref="AA110:AA111"/>
    <mergeCell ref="AA112:AA113"/>
    <mergeCell ref="AE115:AE116"/>
    <mergeCell ref="AF115:AF116"/>
    <mergeCell ref="AE119:AE120"/>
    <mergeCell ref="AF119:AF120"/>
    <mergeCell ref="Z99:AB99"/>
    <mergeCell ref="AC99:AE99"/>
    <mergeCell ref="Y97:AF97"/>
    <mergeCell ref="AC101:AF101"/>
    <mergeCell ref="Y104:Z104"/>
    <mergeCell ref="Y105:Z105"/>
    <mergeCell ref="Y101:Z101"/>
    <mergeCell ref="N14:O14"/>
    <mergeCell ref="N13:O13"/>
    <mergeCell ref="R13:S13"/>
    <mergeCell ref="Y13:Z13"/>
    <mergeCell ref="AC14:AD14"/>
    <mergeCell ref="Y14:Z14"/>
    <mergeCell ref="AC13:AD13"/>
    <mergeCell ref="AM7:AP7"/>
    <mergeCell ref="AJ5:AQ5"/>
    <mergeCell ref="C5:J5"/>
    <mergeCell ref="C7:E7"/>
    <mergeCell ref="F7:I7"/>
    <mergeCell ref="N5:U5"/>
    <mergeCell ref="N7:Q7"/>
    <mergeCell ref="R7:T7"/>
    <mergeCell ref="B2:AR2"/>
    <mergeCell ref="Y5:AF5"/>
    <mergeCell ref="AJ56:AK56"/>
    <mergeCell ref="AJ55:AK55"/>
    <mergeCell ref="AK53:AL53"/>
    <mergeCell ref="AJ45:AJ46"/>
    <mergeCell ref="AK45:AK46"/>
    <mergeCell ref="AJ43:AJ44"/>
    <mergeCell ref="AJ51:AQ51"/>
    <mergeCell ref="AO17:AO18"/>
    <mergeCell ref="AN19:AN20"/>
    <mergeCell ref="AO19:AO20"/>
    <mergeCell ref="AP17:AQ18"/>
    <mergeCell ref="AP19:AQ20"/>
    <mergeCell ref="AO15:AO16"/>
    <mergeCell ref="AP15:AQ16"/>
    <mergeCell ref="AJ9:AK9"/>
    <mergeCell ref="AP11:AQ11"/>
    <mergeCell ref="AN9:AQ9"/>
    <mergeCell ref="AP10:AQ10"/>
    <mergeCell ref="AP14:AQ14"/>
    <mergeCell ref="AP12:AQ12"/>
    <mergeCell ref="AP13:AQ13"/>
    <mergeCell ref="AC10:AD10"/>
    <mergeCell ref="H44:H45"/>
    <mergeCell ref="G44:G45"/>
    <mergeCell ref="E44:F45"/>
    <mergeCell ref="C44:D45"/>
    <mergeCell ref="H15:I16"/>
    <mergeCell ref="J15:J16"/>
    <mergeCell ref="G15:G16"/>
    <mergeCell ref="H17:I18"/>
    <mergeCell ref="J17:J18"/>
    <mergeCell ref="G17:G18"/>
    <mergeCell ref="I44:I45"/>
    <mergeCell ref="J44:J45"/>
    <mergeCell ref="R41:S42"/>
    <mergeCell ref="N42:O43"/>
    <mergeCell ref="P42:P43"/>
    <mergeCell ref="P33:P34"/>
    <mergeCell ref="P29:P30"/>
    <mergeCell ref="N35:N36"/>
    <mergeCell ref="O35:O36"/>
    <mergeCell ref="T33:T34"/>
    <mergeCell ref="T35:T36"/>
    <mergeCell ref="G37:G38"/>
    <mergeCell ref="G39:G40"/>
    <mergeCell ref="G41:G42"/>
    <mergeCell ref="G27:G28"/>
    <mergeCell ref="G31:G32"/>
    <mergeCell ref="G29:J30"/>
    <mergeCell ref="J31:J32"/>
    <mergeCell ref="AD44:AD45"/>
    <mergeCell ref="AF39:AF40"/>
    <mergeCell ref="Y29:Z30"/>
    <mergeCell ref="Y27:Z28"/>
    <mergeCell ref="Y39:Y40"/>
    <mergeCell ref="Z39:Z40"/>
    <mergeCell ref="U17:U18"/>
    <mergeCell ref="U19:U20"/>
    <mergeCell ref="Y44:Y45"/>
    <mergeCell ref="Z44:Z45"/>
    <mergeCell ref="AA29:AA30"/>
    <mergeCell ref="AA44:AC45"/>
    <mergeCell ref="U41:U42"/>
    <mergeCell ref="U31:U32"/>
    <mergeCell ref="H39:H40"/>
    <mergeCell ref="J37:J38"/>
    <mergeCell ref="E37:E38"/>
    <mergeCell ref="E39:E40"/>
    <mergeCell ref="I31:I32"/>
    <mergeCell ref="N31:P32"/>
    <mergeCell ref="T39:T40"/>
    <mergeCell ref="H31:H32"/>
    <mergeCell ref="P39:P40"/>
    <mergeCell ref="T37:T38"/>
    <mergeCell ref="T31:T32"/>
    <mergeCell ref="P35:P36"/>
    <mergeCell ref="N37:N38"/>
    <mergeCell ref="O37:O38"/>
    <mergeCell ref="P37:P38"/>
    <mergeCell ref="R37:S38"/>
    <mergeCell ref="R39:S40"/>
    <mergeCell ref="J39:J40"/>
    <mergeCell ref="I39:I40"/>
    <mergeCell ref="H37:H38"/>
    <mergeCell ref="I37:I38"/>
    <mergeCell ref="R33:S34"/>
    <mergeCell ref="R35:S36"/>
    <mergeCell ref="N39:N40"/>
    <mergeCell ref="N33:N34"/>
    <mergeCell ref="U25:U26"/>
    <mergeCell ref="Y25:AA26"/>
    <mergeCell ref="Y20:Z21"/>
    <mergeCell ref="AA20:AA21"/>
    <mergeCell ref="Y18:Z19"/>
    <mergeCell ref="AA18:AA19"/>
    <mergeCell ref="U27:U28"/>
    <mergeCell ref="U23:U24"/>
    <mergeCell ref="U21:U22"/>
    <mergeCell ref="U15:U16"/>
    <mergeCell ref="Y11:Z11"/>
    <mergeCell ref="Y12:Z12"/>
    <mergeCell ref="AC11:AD11"/>
    <mergeCell ref="AJ39:AJ40"/>
    <mergeCell ref="AK39:AK40"/>
    <mergeCell ref="U39:U40"/>
    <mergeCell ref="U37:U38"/>
    <mergeCell ref="AL33:AL34"/>
    <mergeCell ref="AL26:AL27"/>
    <mergeCell ref="AL35:AL36"/>
    <mergeCell ref="AJ37:AJ38"/>
    <mergeCell ref="AE37:AE38"/>
    <mergeCell ref="AF37:AF38"/>
    <mergeCell ref="Y35:Z36"/>
    <mergeCell ref="Y33:Z34"/>
    <mergeCell ref="U33:U34"/>
    <mergeCell ref="U35:U36"/>
    <mergeCell ref="AL15:AL16"/>
    <mergeCell ref="AJ15:AK16"/>
    <mergeCell ref="AC21:AD22"/>
    <mergeCell ref="AE21:AE22"/>
    <mergeCell ref="AF19:AF20"/>
    <mergeCell ref="AF17:AF18"/>
    <mergeCell ref="AF23:AF24"/>
    <mergeCell ref="AE25:AE26"/>
    <mergeCell ref="AF25:AF26"/>
    <mergeCell ref="AC23:AD24"/>
    <mergeCell ref="AE23:AE24"/>
    <mergeCell ref="J23:J24"/>
    <mergeCell ref="G25:G26"/>
    <mergeCell ref="G23:G24"/>
    <mergeCell ref="H25:I26"/>
    <mergeCell ref="H23:I24"/>
    <mergeCell ref="J25:J26"/>
    <mergeCell ref="H19:I20"/>
    <mergeCell ref="G19:G20"/>
    <mergeCell ref="T23:T24"/>
    <mergeCell ref="R21:S22"/>
    <mergeCell ref="T21:T22"/>
    <mergeCell ref="J21:J22"/>
    <mergeCell ref="R29:U30"/>
    <mergeCell ref="J19:J20"/>
    <mergeCell ref="H21:I22"/>
    <mergeCell ref="N29:O30"/>
    <mergeCell ref="O33:O34"/>
    <mergeCell ref="H41:H42"/>
    <mergeCell ref="T41:T42"/>
    <mergeCell ref="I41:I42"/>
    <mergeCell ref="J41:J42"/>
    <mergeCell ref="T27:T28"/>
    <mergeCell ref="R27:S28"/>
    <mergeCell ref="R31:S32"/>
    <mergeCell ref="C31:E32"/>
    <mergeCell ref="C23:E24"/>
    <mergeCell ref="C25:E26"/>
    <mergeCell ref="T19:T20"/>
    <mergeCell ref="T17:T18"/>
    <mergeCell ref="N16:O17"/>
    <mergeCell ref="C41:C42"/>
    <mergeCell ref="E41:E42"/>
    <mergeCell ref="D39:D40"/>
    <mergeCell ref="E33:E34"/>
    <mergeCell ref="C33:D34"/>
    <mergeCell ref="C27:D28"/>
    <mergeCell ref="C29:D30"/>
    <mergeCell ref="C18:D19"/>
    <mergeCell ref="C20:D21"/>
    <mergeCell ref="E20:E21"/>
    <mergeCell ref="C16:D17"/>
    <mergeCell ref="E16:E17"/>
    <mergeCell ref="E18:E19"/>
    <mergeCell ref="H27:I28"/>
    <mergeCell ref="J27:J28"/>
    <mergeCell ref="N27:O28"/>
    <mergeCell ref="P27:P28"/>
    <mergeCell ref="R25:S26"/>
    <mergeCell ref="R23:S24"/>
    <mergeCell ref="N23:P24"/>
    <mergeCell ref="N25:P26"/>
    <mergeCell ref="N9:O9"/>
    <mergeCell ref="R9:U9"/>
    <mergeCell ref="C9:D9"/>
    <mergeCell ref="C11:D11"/>
    <mergeCell ref="C13:D13"/>
    <mergeCell ref="C12:D12"/>
    <mergeCell ref="C10:D10"/>
    <mergeCell ref="C14:D14"/>
    <mergeCell ref="H13:I13"/>
    <mergeCell ref="H14:I14"/>
    <mergeCell ref="H10:I10"/>
    <mergeCell ref="H11:I11"/>
    <mergeCell ref="N10:O10"/>
    <mergeCell ref="G9:J9"/>
    <mergeCell ref="N11:O11"/>
    <mergeCell ref="N12:O12"/>
    <mergeCell ref="R11:S11"/>
    <mergeCell ref="R12:S12"/>
    <mergeCell ref="R10:S10"/>
    <mergeCell ref="H12:I12"/>
    <mergeCell ref="Y16:Z17"/>
    <mergeCell ref="AA16:AA17"/>
    <mergeCell ref="Z7:AB7"/>
    <mergeCell ref="AC7:AE7"/>
    <mergeCell ref="Y9:Z9"/>
    <mergeCell ref="AC9:AF9"/>
    <mergeCell ref="Y10:Z10"/>
    <mergeCell ref="AC12:AD12"/>
    <mergeCell ref="AJ11:AK11"/>
    <mergeCell ref="AJ12:AK12"/>
    <mergeCell ref="AJ14:AK14"/>
    <mergeCell ref="AJ13:AK13"/>
    <mergeCell ref="AJ17:AK18"/>
    <mergeCell ref="AJ20:AK21"/>
    <mergeCell ref="AK24:AK25"/>
    <mergeCell ref="AJ24:AJ25"/>
    <mergeCell ref="AJ10:AK10"/>
    <mergeCell ref="AJ22:AK23"/>
    <mergeCell ref="AL20:AL21"/>
    <mergeCell ref="AL22:AL23"/>
    <mergeCell ref="AL24:AL25"/>
    <mergeCell ref="AK37:AK38"/>
    <mergeCell ref="AL37:AL38"/>
    <mergeCell ref="AN31:AN32"/>
    <mergeCell ref="AN33:AN34"/>
    <mergeCell ref="AN35:AN36"/>
    <mergeCell ref="AO35:AO36"/>
    <mergeCell ref="AO31:AO32"/>
    <mergeCell ref="AP31:AQ32"/>
    <mergeCell ref="AN37:AN38"/>
    <mergeCell ref="AO37:AO38"/>
    <mergeCell ref="AP37:AQ38"/>
    <mergeCell ref="AO33:AO34"/>
    <mergeCell ref="AP33:AQ34"/>
    <mergeCell ref="AP35:AQ36"/>
    <mergeCell ref="AO27:AO28"/>
    <mergeCell ref="AN29:AQ30"/>
    <mergeCell ref="AP27:AQ28"/>
    <mergeCell ref="AN23:AN24"/>
    <mergeCell ref="AN25:AN26"/>
    <mergeCell ref="AO25:AO26"/>
    <mergeCell ref="AP25:AQ26"/>
    <mergeCell ref="AN27:AN28"/>
    <mergeCell ref="AO23:AO24"/>
    <mergeCell ref="AP23:AQ24"/>
    <mergeCell ref="AC35:AD36"/>
    <mergeCell ref="AA27:AA28"/>
    <mergeCell ref="AK43:AK44"/>
    <mergeCell ref="AL43:AL44"/>
    <mergeCell ref="AC41:AD42"/>
    <mergeCell ref="AC39:AD40"/>
    <mergeCell ref="T15:T16"/>
    <mergeCell ref="AK7:AL7"/>
    <mergeCell ref="AL17:AL18"/>
    <mergeCell ref="T25:T26"/>
    <mergeCell ref="C37:C38"/>
    <mergeCell ref="C39:C40"/>
    <mergeCell ref="G35:G36"/>
    <mergeCell ref="G21:G22"/>
    <mergeCell ref="G33:G34"/>
    <mergeCell ref="I35:I36"/>
    <mergeCell ref="J35:J36"/>
    <mergeCell ref="H35:H36"/>
    <mergeCell ref="H33:H34"/>
    <mergeCell ref="I33:I34"/>
    <mergeCell ref="J33:J34"/>
    <mergeCell ref="E35:E36"/>
    <mergeCell ref="C35:D36"/>
    <mergeCell ref="E27:E28"/>
    <mergeCell ref="E29:E30"/>
    <mergeCell ref="AP71:AQ72"/>
    <mergeCell ref="AP73:AQ74"/>
    <mergeCell ref="AN55:AQ55"/>
    <mergeCell ref="AM53:AP53"/>
    <mergeCell ref="N57:O57"/>
    <mergeCell ref="N55:O55"/>
    <mergeCell ref="N56:O56"/>
    <mergeCell ref="N47:O47"/>
    <mergeCell ref="N53:Q53"/>
    <mergeCell ref="R56:S56"/>
    <mergeCell ref="N51:U51"/>
    <mergeCell ref="R55:U55"/>
    <mergeCell ref="AE77:AE78"/>
    <mergeCell ref="Y77:AA78"/>
    <mergeCell ref="Y79:Z80"/>
    <mergeCell ref="AA79:AA80"/>
    <mergeCell ref="Y73:Z74"/>
    <mergeCell ref="Y71:AA72"/>
    <mergeCell ref="AA73:AA74"/>
    <mergeCell ref="AC75:AF76"/>
    <mergeCell ref="AC57:AD57"/>
    <mergeCell ref="AC56:AD56"/>
    <mergeCell ref="Y83:Y84"/>
    <mergeCell ref="Z83:Z84"/>
    <mergeCell ref="Y75:Z76"/>
    <mergeCell ref="AA75:AA76"/>
    <mergeCell ref="Y85:Y86"/>
    <mergeCell ref="Z85:Z86"/>
    <mergeCell ref="AA85:AA86"/>
    <mergeCell ref="Y81:Z82"/>
    <mergeCell ref="AA81:AA82"/>
    <mergeCell ref="AA83:AA84"/>
    <mergeCell ref="C74:E75"/>
    <mergeCell ref="C77:E78"/>
    <mergeCell ref="G77:I78"/>
    <mergeCell ref="J77:J78"/>
    <mergeCell ref="C80:E81"/>
    <mergeCell ref="G80:I81"/>
    <mergeCell ref="J80:J81"/>
    <mergeCell ref="J74:J75"/>
    <mergeCell ref="N73:O74"/>
    <mergeCell ref="N75:O76"/>
    <mergeCell ref="P75:P76"/>
    <mergeCell ref="N77:P78"/>
    <mergeCell ref="G72:I73"/>
    <mergeCell ref="J72:J73"/>
    <mergeCell ref="C72:E73"/>
    <mergeCell ref="C53:J57"/>
    <mergeCell ref="C58:J62"/>
    <mergeCell ref="C51:J51"/>
    <mergeCell ref="E47:F47"/>
    <mergeCell ref="C47:D47"/>
    <mergeCell ref="H47:J47"/>
    <mergeCell ref="N71:P72"/>
    <mergeCell ref="P73:P74"/>
    <mergeCell ref="P47:Q47"/>
    <mergeCell ref="P62:P63"/>
    <mergeCell ref="N62:O63"/>
    <mergeCell ref="R69:S70"/>
    <mergeCell ref="C66:J67"/>
    <mergeCell ref="C69:E70"/>
    <mergeCell ref="G69:I70"/>
    <mergeCell ref="J69:J70"/>
    <mergeCell ref="G74:I75"/>
    <mergeCell ref="N64:O65"/>
    <mergeCell ref="R57:S57"/>
    <mergeCell ref="R58:S58"/>
  </mergeCells>
  <dataValidations>
    <dataValidation type="list" allowBlank="1" showErrorMessage="1" sqref="AC102:AC107 AC109 AC111 AC113 AC115 AC117 AC119">
      <formula1>Skills!$D$5:$D$654</formula1>
    </dataValidation>
    <dataValidation type="list" allowBlank="1" showErrorMessage="1" sqref="G77">
      <formula1>TestsTNs!$G$3:$G$652</formula1>
    </dataValidation>
    <dataValidation type="list" allowBlank="1" showInputMessage="1" showErrorMessage="1" prompt="Click and select from SR1 Skill List." sqref="G10:G15 G17 G19 G21 G23 G25 G27 G69">
      <formula1>TestsTNs!$I$3:$I$652</formula1>
    </dataValidation>
    <dataValidation type="list" allowBlank="1" showInputMessage="1" showErrorMessage="1" prompt="Click and select from SR2 Concentrations List" sqref="T56:T61 T63 T65 T67 T69 T71 T73">
      <formula1>Skills!$E$6:$E$654</formula1>
    </dataValidation>
    <dataValidation type="list" allowBlank="1" showInputMessage="1" showErrorMessage="1" prompt="Click and select from SR1 Concentrations List" sqref="H10:H15 H17 H19 H21 H23 H25 H27">
      <formula1>Skills!$E$6:$E$654</formula1>
    </dataValidation>
    <dataValidation type="list" allowBlank="1" showInputMessage="1" showErrorMessage="1" prompt="Click and select a Metatype." sqref="F7 R53 AC99">
      <formula1>TestsTNs!$B$15:$B$19</formula1>
    </dataValidation>
    <dataValidation type="list" allowBlank="1" showInputMessage="1" showErrorMessage="1" prompt="Click and select from SR2 Skill List" sqref="R56:R61 R63 R65 R67 R69 R71 R73">
      <formula1>Skills!$H$5:$H$337</formula1>
    </dataValidation>
    <dataValidation type="list" allowBlank="1" showErrorMessage="1" sqref="J69 J77">
      <formula1>TestsTNs!$B$3:$B$11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cols>
    <col customWidth="1" min="1" max="1" width="1.25"/>
    <col customWidth="1" min="2" max="2" width="21.38"/>
    <col customWidth="1" min="3" max="3" width="4.13"/>
    <col customWidth="1" min="4" max="4" width="5.5"/>
    <col customWidth="1" min="5" max="5" width="6.25"/>
    <col customWidth="1" min="6" max="6" width="8.25"/>
    <col customWidth="1" min="7" max="7" width="8.0"/>
    <col customWidth="1" min="8" max="8" width="8.75"/>
    <col customWidth="1" min="9" max="9" width="7.38"/>
    <col customWidth="1" min="10" max="10" width="5.63"/>
    <col customWidth="1" min="11" max="11" width="8.88"/>
    <col customWidth="1" min="12" max="12" width="4.5"/>
    <col customWidth="1" min="13" max="18" width="3.75"/>
    <col customWidth="1" min="19" max="20" width="2.75"/>
    <col customWidth="1" min="21" max="21" width="2.88"/>
    <col customWidth="1" min="22" max="22" width="12.0"/>
    <col customWidth="1" min="23" max="23" width="10.75"/>
    <col customWidth="1" min="24" max="24" width="13.38"/>
    <col customWidth="1" min="25" max="25" width="2.75"/>
    <col customWidth="1" min="26" max="26" width="14.5"/>
    <col customWidth="1" min="27" max="27" width="4.38"/>
    <col customWidth="1" min="28" max="28" width="15.13"/>
    <col customWidth="1" min="29" max="29" width="2.75"/>
    <col customWidth="1" min="30" max="30" width="19.13"/>
    <col customWidth="1" min="31" max="31" width="4.38"/>
    <col customWidth="1" min="32" max="32" width="17.38"/>
    <col customWidth="1" min="33" max="33" width="2.75"/>
    <col customWidth="1" min="34" max="34" width="25.0"/>
    <col customWidth="1" min="35" max="35" width="4.38"/>
    <col customWidth="1" min="36" max="36" width="12.75"/>
    <col customWidth="1" min="37" max="38" width="3.75"/>
    <col customWidth="1" min="39" max="39" width="6.5"/>
    <col customWidth="1" min="40" max="41" width="7.88"/>
    <col customWidth="1" min="42" max="43" width="2.75"/>
    <col customWidth="1" min="44" max="44" width="2.63"/>
    <col customWidth="1" min="45" max="45" width="2.75"/>
    <col customWidth="1" min="46" max="46" width="10.75"/>
    <col customWidth="1" min="47" max="47" width="17.25"/>
    <col customWidth="1" min="48" max="48" width="8.63"/>
    <col customWidth="1" min="49" max="50" width="10.75"/>
    <col customWidth="1" min="51" max="51" width="13.63"/>
    <col customWidth="1" min="52" max="57" width="10.75"/>
    <col customWidth="1" min="58" max="58" width="14.13"/>
    <col customWidth="1" min="59" max="59" width="15.13"/>
  </cols>
  <sheetData>
    <row r="1" ht="6.75" customHeight="1">
      <c r="A1" s="1"/>
      <c r="B1" s="51"/>
      <c r="C1" s="52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2"/>
      <c r="Z1" s="51"/>
      <c r="AA1" s="52"/>
      <c r="AB1" s="51"/>
      <c r="AC1" s="52"/>
      <c r="AD1" s="51"/>
      <c r="AE1" s="52"/>
      <c r="AF1" s="51"/>
      <c r="AG1" s="52"/>
      <c r="AH1" s="53"/>
      <c r="AI1" s="52"/>
      <c r="AJ1" s="51"/>
      <c r="AK1" s="52"/>
      <c r="AL1" s="52"/>
      <c r="AM1" s="52"/>
      <c r="AN1" s="52"/>
      <c r="AO1" s="52"/>
      <c r="AP1" s="52"/>
      <c r="AQ1" s="52"/>
      <c r="AR1" s="52"/>
      <c r="AS1" s="52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</row>
    <row r="2">
      <c r="A2" s="54"/>
      <c r="B2" s="55" t="s">
        <v>59</v>
      </c>
      <c r="C2" s="56" t="s">
        <v>60</v>
      </c>
      <c r="D2" s="56" t="s">
        <v>6</v>
      </c>
      <c r="E2" s="56" t="s">
        <v>10</v>
      </c>
      <c r="F2" s="56" t="s">
        <v>12</v>
      </c>
      <c r="G2" s="56" t="s">
        <v>11</v>
      </c>
      <c r="H2" s="56" t="s">
        <v>13</v>
      </c>
      <c r="I2" s="56" t="s">
        <v>16</v>
      </c>
      <c r="J2" s="56" t="s">
        <v>17</v>
      </c>
      <c r="K2" s="56" t="s">
        <v>15</v>
      </c>
      <c r="L2" s="56" t="s">
        <v>61</v>
      </c>
      <c r="M2" s="56" t="s">
        <v>62</v>
      </c>
      <c r="N2" s="57" t="s">
        <v>22</v>
      </c>
      <c r="O2" s="58"/>
      <c r="P2" s="59"/>
      <c r="Q2" s="57" t="s">
        <v>63</v>
      </c>
      <c r="R2" s="59"/>
      <c r="S2" s="57" t="s">
        <v>64</v>
      </c>
      <c r="T2" s="58"/>
      <c r="U2" s="59"/>
      <c r="V2" s="57" t="s">
        <v>65</v>
      </c>
      <c r="W2" s="59"/>
      <c r="X2" s="57" t="s">
        <v>7</v>
      </c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9"/>
      <c r="AJ2" s="57" t="s">
        <v>21</v>
      </c>
      <c r="AK2" s="58"/>
      <c r="AL2" s="59"/>
      <c r="AM2" s="57" t="s">
        <v>66</v>
      </c>
      <c r="AN2" s="58"/>
      <c r="AO2" s="58"/>
      <c r="AP2" s="58"/>
      <c r="AQ2" s="58"/>
      <c r="AR2" s="58"/>
      <c r="AS2" s="59"/>
      <c r="AT2" s="57" t="s">
        <v>27</v>
      </c>
      <c r="AU2" s="58"/>
      <c r="AV2" s="59"/>
      <c r="AW2" s="60" t="s">
        <v>67</v>
      </c>
      <c r="AX2" s="61"/>
      <c r="AY2" s="61"/>
      <c r="AZ2" s="61"/>
      <c r="BA2" s="61"/>
      <c r="BB2" s="62"/>
      <c r="BC2" s="60" t="s">
        <v>68</v>
      </c>
      <c r="BD2" s="61"/>
      <c r="BE2" s="62"/>
      <c r="BF2" s="60" t="s">
        <v>69</v>
      </c>
      <c r="BG2" s="62"/>
    </row>
    <row r="3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 t="s">
        <v>70</v>
      </c>
      <c r="O3" s="65" t="s">
        <v>62</v>
      </c>
      <c r="P3" s="65" t="s">
        <v>71</v>
      </c>
      <c r="Q3" s="65" t="s">
        <v>70</v>
      </c>
      <c r="R3" s="65" t="s">
        <v>71</v>
      </c>
      <c r="S3" s="65" t="s">
        <v>72</v>
      </c>
      <c r="T3" s="65" t="s">
        <v>73</v>
      </c>
      <c r="U3" s="65" t="s">
        <v>74</v>
      </c>
      <c r="V3" s="65" t="s">
        <v>75</v>
      </c>
      <c r="W3" s="65" t="s">
        <v>76</v>
      </c>
      <c r="X3" s="66" t="s">
        <v>59</v>
      </c>
      <c r="Y3" s="65" t="s">
        <v>77</v>
      </c>
      <c r="Z3" s="66" t="s">
        <v>59</v>
      </c>
      <c r="AA3" s="65" t="s">
        <v>77</v>
      </c>
      <c r="AB3" s="66" t="s">
        <v>59</v>
      </c>
      <c r="AC3" s="65" t="s">
        <v>77</v>
      </c>
      <c r="AD3" s="66" t="s">
        <v>59</v>
      </c>
      <c r="AE3" s="65" t="s">
        <v>77</v>
      </c>
      <c r="AF3" s="66" t="s">
        <v>59</v>
      </c>
      <c r="AG3" s="65" t="s">
        <v>77</v>
      </c>
      <c r="AH3" s="67" t="s">
        <v>59</v>
      </c>
      <c r="AI3" s="65" t="s">
        <v>77</v>
      </c>
      <c r="AJ3" s="66" t="s">
        <v>59</v>
      </c>
      <c r="AK3" s="65" t="s">
        <v>78</v>
      </c>
      <c r="AL3" s="65" t="s">
        <v>79</v>
      </c>
      <c r="AM3" s="65" t="s">
        <v>80</v>
      </c>
      <c r="AN3" s="65" t="s">
        <v>81</v>
      </c>
      <c r="AO3" s="65" t="s">
        <v>82</v>
      </c>
      <c r="AP3" s="65" t="s">
        <v>77</v>
      </c>
      <c r="AQ3" s="65" t="s">
        <v>73</v>
      </c>
      <c r="AR3" s="65" t="s">
        <v>83</v>
      </c>
      <c r="AS3" s="65" t="s">
        <v>73</v>
      </c>
      <c r="AT3" s="66" t="s">
        <v>84</v>
      </c>
      <c r="AU3" s="57" t="s">
        <v>85</v>
      </c>
      <c r="AV3" s="59"/>
      <c r="AW3" s="68"/>
      <c r="AX3" s="69"/>
      <c r="AY3" s="69"/>
      <c r="AZ3" s="69"/>
      <c r="BA3" s="69"/>
      <c r="BB3" s="70"/>
      <c r="BC3" s="68"/>
      <c r="BD3" s="69"/>
      <c r="BE3" s="70"/>
      <c r="BF3" s="68"/>
      <c r="BG3" s="70"/>
    </row>
    <row r="4">
      <c r="A4" s="63"/>
      <c r="B4" s="66" t="s">
        <v>86</v>
      </c>
      <c r="C4" s="56">
        <v>2.0</v>
      </c>
      <c r="D4" s="65">
        <v>3.0</v>
      </c>
      <c r="E4" s="65">
        <v>3.0</v>
      </c>
      <c r="F4" s="65">
        <v>4.0</v>
      </c>
      <c r="G4" s="65">
        <v>3.0</v>
      </c>
      <c r="H4" s="65">
        <v>3.0</v>
      </c>
      <c r="I4" s="65">
        <v>3.0</v>
      </c>
      <c r="J4" s="65">
        <v>2.0</v>
      </c>
      <c r="K4" s="65">
        <v>3.0</v>
      </c>
      <c r="L4" s="65">
        <v>6.0</v>
      </c>
      <c r="M4" s="71"/>
      <c r="N4" s="72">
        <f t="shared" ref="N4:N51" si="1">F4+I4</f>
        <v>7</v>
      </c>
      <c r="O4" s="73"/>
      <c r="P4" s="73"/>
      <c r="Q4" s="65">
        <v>1.0</v>
      </c>
      <c r="R4" s="73"/>
      <c r="S4" s="72">
        <f t="shared" ref="S4:S51" si="2">8+(ROUNDUP(D4/2,0))</f>
        <v>10</v>
      </c>
      <c r="T4" s="72">
        <f t="shared" ref="T4:T51" si="3">8+(ROUNDUP(K4/2,0))</f>
        <v>10</v>
      </c>
      <c r="U4" s="72">
        <f t="shared" ref="U4:U51" si="4">D4</f>
        <v>3</v>
      </c>
      <c r="V4" s="65" t="s">
        <v>87</v>
      </c>
      <c r="W4" s="71"/>
      <c r="X4" s="66" t="s">
        <v>88</v>
      </c>
      <c r="Y4" s="65">
        <v>3.0</v>
      </c>
      <c r="Z4" s="66" t="s">
        <v>89</v>
      </c>
      <c r="AA4" s="65">
        <v>3.0</v>
      </c>
      <c r="AB4" s="66" t="s">
        <v>34</v>
      </c>
      <c r="AC4" s="65">
        <v>3.0</v>
      </c>
      <c r="AD4" s="66" t="s">
        <v>90</v>
      </c>
      <c r="AE4" s="65">
        <v>3.0</v>
      </c>
      <c r="AF4" s="66" t="s">
        <v>91</v>
      </c>
      <c r="AG4" s="65">
        <v>3.0</v>
      </c>
      <c r="AH4" s="74"/>
      <c r="AI4" s="71"/>
      <c r="AJ4" s="66" t="s">
        <v>92</v>
      </c>
      <c r="AK4" s="71"/>
      <c r="AL4" s="71"/>
      <c r="AM4" s="65">
        <v>4.0</v>
      </c>
      <c r="AN4" s="71"/>
      <c r="AO4" s="71"/>
      <c r="AP4" s="71"/>
      <c r="AQ4" s="71"/>
      <c r="AR4" s="71"/>
      <c r="AS4" s="71"/>
      <c r="AT4" s="66" t="s">
        <v>93</v>
      </c>
      <c r="AU4" s="66" t="s">
        <v>94</v>
      </c>
      <c r="AV4" s="66" t="s">
        <v>95</v>
      </c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</row>
    <row r="5">
      <c r="A5" s="63"/>
      <c r="B5" s="66" t="s">
        <v>96</v>
      </c>
      <c r="C5" s="64"/>
      <c r="D5" s="65">
        <v>3.0</v>
      </c>
      <c r="E5" s="65">
        <v>3.0</v>
      </c>
      <c r="F5" s="65">
        <v>3.0</v>
      </c>
      <c r="G5" s="65">
        <v>3.0</v>
      </c>
      <c r="H5" s="65">
        <v>3.0</v>
      </c>
      <c r="I5" s="65">
        <v>4.0</v>
      </c>
      <c r="J5" s="65">
        <v>3.0</v>
      </c>
      <c r="K5" s="65">
        <v>4.0</v>
      </c>
      <c r="L5" s="65">
        <v>6.0</v>
      </c>
      <c r="M5" s="65">
        <v>3.0</v>
      </c>
      <c r="N5" s="72">
        <f t="shared" si="1"/>
        <v>7</v>
      </c>
      <c r="O5" s="73"/>
      <c r="P5" s="72">
        <f>I5*2</f>
        <v>8</v>
      </c>
      <c r="Q5" s="65">
        <v>1.0</v>
      </c>
      <c r="R5" s="65">
        <v>3.0</v>
      </c>
      <c r="S5" s="72">
        <f t="shared" si="2"/>
        <v>10</v>
      </c>
      <c r="T5" s="72">
        <f t="shared" si="3"/>
        <v>10</v>
      </c>
      <c r="U5" s="72">
        <f t="shared" si="4"/>
        <v>3</v>
      </c>
      <c r="V5" s="71"/>
      <c r="W5" s="71"/>
      <c r="X5" s="66" t="s">
        <v>97</v>
      </c>
      <c r="Y5" s="65">
        <v>3.0</v>
      </c>
      <c r="Z5" s="66" t="s">
        <v>33</v>
      </c>
      <c r="AA5" s="65">
        <v>4.0</v>
      </c>
      <c r="AB5" s="66" t="s">
        <v>98</v>
      </c>
      <c r="AC5" s="65">
        <v>3.0</v>
      </c>
      <c r="AD5" s="66" t="s">
        <v>99</v>
      </c>
      <c r="AE5" s="65">
        <v>2.0</v>
      </c>
      <c r="AF5" s="66" t="s">
        <v>90</v>
      </c>
      <c r="AG5" s="65">
        <v>2.0</v>
      </c>
      <c r="AH5" s="67" t="s">
        <v>100</v>
      </c>
      <c r="AI5" s="65">
        <v>4.0</v>
      </c>
      <c r="AJ5" s="75"/>
      <c r="AK5" s="71"/>
      <c r="AL5" s="71"/>
      <c r="AM5" s="71"/>
      <c r="AN5" s="71"/>
      <c r="AO5" s="71"/>
      <c r="AP5" s="71"/>
      <c r="AQ5" s="71"/>
      <c r="AR5" s="71"/>
      <c r="AS5" s="71"/>
      <c r="AT5" s="75"/>
      <c r="AU5" s="75"/>
      <c r="AV5" s="75"/>
      <c r="AW5" s="66" t="s">
        <v>101</v>
      </c>
      <c r="AX5" s="66" t="s">
        <v>102</v>
      </c>
      <c r="AY5" s="66" t="s">
        <v>103</v>
      </c>
      <c r="AZ5" s="66" t="s">
        <v>104</v>
      </c>
      <c r="BA5" s="66" t="s">
        <v>105</v>
      </c>
      <c r="BB5" s="66" t="s">
        <v>106</v>
      </c>
      <c r="BC5" s="75"/>
      <c r="BD5" s="75"/>
      <c r="BE5" s="75"/>
      <c r="BF5" s="75"/>
      <c r="BG5" s="75"/>
    </row>
    <row r="6">
      <c r="A6" s="63"/>
      <c r="B6" s="66" t="s">
        <v>107</v>
      </c>
      <c r="C6" s="56">
        <v>1.0</v>
      </c>
      <c r="D6" s="65">
        <v>3.0</v>
      </c>
      <c r="E6" s="65">
        <v>4.0</v>
      </c>
      <c r="F6" s="65">
        <v>3.0</v>
      </c>
      <c r="G6" s="65">
        <v>3.0</v>
      </c>
      <c r="H6" s="65">
        <v>2.0</v>
      </c>
      <c r="I6" s="65">
        <v>3.0</v>
      </c>
      <c r="J6" s="65">
        <v>2.0</v>
      </c>
      <c r="K6" s="65">
        <v>2.0</v>
      </c>
      <c r="L6" s="65">
        <v>5.8</v>
      </c>
      <c r="M6" s="71"/>
      <c r="N6" s="72">
        <f t="shared" si="1"/>
        <v>6</v>
      </c>
      <c r="O6" s="73"/>
      <c r="P6" s="73"/>
      <c r="Q6" s="65">
        <v>1.0</v>
      </c>
      <c r="R6" s="73"/>
      <c r="S6" s="72">
        <f t="shared" si="2"/>
        <v>10</v>
      </c>
      <c r="T6" s="72">
        <f t="shared" si="3"/>
        <v>9</v>
      </c>
      <c r="U6" s="72">
        <f t="shared" si="4"/>
        <v>3</v>
      </c>
      <c r="V6" s="65" t="s">
        <v>108</v>
      </c>
      <c r="W6" s="71"/>
      <c r="X6" s="66" t="s">
        <v>109</v>
      </c>
      <c r="Y6" s="65">
        <v>3.0</v>
      </c>
      <c r="Z6" s="66" t="s">
        <v>110</v>
      </c>
      <c r="AA6" s="65" t="s">
        <v>111</v>
      </c>
      <c r="AB6" s="66" t="s">
        <v>112</v>
      </c>
      <c r="AC6" s="65">
        <v>2.0</v>
      </c>
      <c r="AD6" s="66" t="s">
        <v>113</v>
      </c>
      <c r="AE6" s="65">
        <v>2.0</v>
      </c>
      <c r="AF6" s="75"/>
      <c r="AG6" s="71"/>
      <c r="AH6" s="74"/>
      <c r="AI6" s="71"/>
      <c r="AJ6" s="66" t="s">
        <v>92</v>
      </c>
      <c r="AK6" s="71"/>
      <c r="AL6" s="71"/>
      <c r="AM6" s="65">
        <v>2.0</v>
      </c>
      <c r="AN6" s="71"/>
      <c r="AO6" s="71"/>
      <c r="AP6" s="71"/>
      <c r="AQ6" s="71"/>
      <c r="AR6" s="71"/>
      <c r="AS6" s="71"/>
      <c r="AT6" s="66" t="s">
        <v>114</v>
      </c>
      <c r="AU6" s="66" t="s">
        <v>115</v>
      </c>
      <c r="AV6" s="66" t="s">
        <v>116</v>
      </c>
      <c r="AW6" s="75"/>
      <c r="AX6" s="75"/>
      <c r="AY6" s="75"/>
      <c r="AZ6" s="75"/>
      <c r="BA6" s="75"/>
      <c r="BB6" s="75"/>
      <c r="BC6" s="66" t="s">
        <v>117</v>
      </c>
      <c r="BD6" s="75"/>
      <c r="BE6" s="75"/>
      <c r="BF6" s="66" t="s">
        <v>118</v>
      </c>
      <c r="BG6" s="75"/>
    </row>
    <row r="7">
      <c r="A7" s="63"/>
      <c r="B7" s="66" t="s">
        <v>119</v>
      </c>
      <c r="C7" s="64"/>
      <c r="D7" s="65">
        <v>3.0</v>
      </c>
      <c r="E7" s="65">
        <v>4.0</v>
      </c>
      <c r="F7" s="65">
        <v>4.0</v>
      </c>
      <c r="G7" s="65">
        <v>3.0</v>
      </c>
      <c r="H7" s="65">
        <v>3.0</v>
      </c>
      <c r="I7" s="65">
        <v>3.0</v>
      </c>
      <c r="J7" s="65">
        <v>2.0</v>
      </c>
      <c r="K7" s="65">
        <v>3.0</v>
      </c>
      <c r="L7" s="65">
        <v>4.7</v>
      </c>
      <c r="M7" s="71"/>
      <c r="N7" s="72">
        <f t="shared" si="1"/>
        <v>7</v>
      </c>
      <c r="O7" s="73"/>
      <c r="P7" s="72">
        <f>I7*2</f>
        <v>6</v>
      </c>
      <c r="Q7" s="65">
        <v>1.0</v>
      </c>
      <c r="R7" s="65">
        <v>3.0</v>
      </c>
      <c r="S7" s="72">
        <f t="shared" si="2"/>
        <v>10</v>
      </c>
      <c r="T7" s="72">
        <f t="shared" si="3"/>
        <v>10</v>
      </c>
      <c r="U7" s="72">
        <f t="shared" si="4"/>
        <v>3</v>
      </c>
      <c r="V7" s="71"/>
      <c r="W7" s="71"/>
      <c r="X7" s="66" t="s">
        <v>34</v>
      </c>
      <c r="Y7" s="65">
        <v>2.0</v>
      </c>
      <c r="Z7" s="66" t="s">
        <v>110</v>
      </c>
      <c r="AA7" s="65" t="s">
        <v>120</v>
      </c>
      <c r="AB7" s="66" t="s">
        <v>112</v>
      </c>
      <c r="AC7" s="65">
        <v>4.0</v>
      </c>
      <c r="AD7" s="66" t="s">
        <v>121</v>
      </c>
      <c r="AE7" s="65" t="s">
        <v>111</v>
      </c>
      <c r="AF7" s="66" t="s">
        <v>122</v>
      </c>
      <c r="AG7" s="65">
        <v>2.0</v>
      </c>
      <c r="AH7" s="67" t="s">
        <v>123</v>
      </c>
      <c r="AI7" s="65" t="s">
        <v>111</v>
      </c>
      <c r="AJ7" s="66" t="s">
        <v>124</v>
      </c>
      <c r="AK7" s="65">
        <v>2.0</v>
      </c>
      <c r="AL7" s="65">
        <v>2.0</v>
      </c>
      <c r="AM7" s="71"/>
      <c r="AN7" s="71"/>
      <c r="AO7" s="71"/>
      <c r="AP7" s="71"/>
      <c r="AQ7" s="71"/>
      <c r="AR7" s="71"/>
      <c r="AS7" s="71"/>
      <c r="AT7" s="75"/>
      <c r="AU7" s="75"/>
      <c r="AV7" s="75"/>
      <c r="AW7" s="75"/>
      <c r="AX7" s="75"/>
      <c r="AY7" s="75"/>
      <c r="AZ7" s="75"/>
      <c r="BA7" s="75"/>
      <c r="BB7" s="75"/>
      <c r="BC7" s="66" t="s">
        <v>117</v>
      </c>
      <c r="BD7" s="75"/>
      <c r="BE7" s="75"/>
      <c r="BF7" s="66" t="s">
        <v>125</v>
      </c>
      <c r="BG7" s="66" t="s">
        <v>126</v>
      </c>
    </row>
    <row r="8">
      <c r="A8" s="63"/>
      <c r="B8" s="66" t="s">
        <v>127</v>
      </c>
      <c r="C8" s="56">
        <v>0.0</v>
      </c>
      <c r="D8" s="65">
        <v>3.0</v>
      </c>
      <c r="E8" s="65">
        <v>2.0</v>
      </c>
      <c r="F8" s="65">
        <v>2.0</v>
      </c>
      <c r="G8" s="65">
        <v>4.0</v>
      </c>
      <c r="H8" s="65">
        <v>1.0</v>
      </c>
      <c r="I8" s="65">
        <v>2.0</v>
      </c>
      <c r="J8" s="65">
        <v>1.0</v>
      </c>
      <c r="K8" s="65">
        <v>2.0</v>
      </c>
      <c r="L8" s="65">
        <v>6.0</v>
      </c>
      <c r="M8" s="71"/>
      <c r="N8" s="72">
        <f t="shared" si="1"/>
        <v>4</v>
      </c>
      <c r="O8" s="73"/>
      <c r="P8" s="73"/>
      <c r="Q8" s="65">
        <v>1.0</v>
      </c>
      <c r="R8" s="73"/>
      <c r="S8" s="72">
        <f t="shared" si="2"/>
        <v>10</v>
      </c>
      <c r="T8" s="72">
        <f t="shared" si="3"/>
        <v>9</v>
      </c>
      <c r="U8" s="72">
        <f t="shared" si="4"/>
        <v>3</v>
      </c>
      <c r="V8" s="71"/>
      <c r="W8" s="71"/>
      <c r="X8" s="66" t="s">
        <v>128</v>
      </c>
      <c r="Y8" s="65">
        <v>2.0</v>
      </c>
      <c r="Z8" s="66" t="s">
        <v>112</v>
      </c>
      <c r="AA8" s="65">
        <v>2.0</v>
      </c>
      <c r="AB8" s="66" t="s">
        <v>129</v>
      </c>
      <c r="AC8" s="65">
        <v>2.0</v>
      </c>
      <c r="AD8" s="75"/>
      <c r="AE8" s="71"/>
      <c r="AF8" s="75"/>
      <c r="AG8" s="71"/>
      <c r="AH8" s="74"/>
      <c r="AI8" s="71"/>
      <c r="AJ8" s="75"/>
      <c r="AK8" s="71"/>
      <c r="AL8" s="71"/>
      <c r="AM8" s="65">
        <v>2.0</v>
      </c>
      <c r="AN8" s="71"/>
      <c r="AO8" s="71"/>
      <c r="AP8" s="71"/>
      <c r="AQ8" s="71"/>
      <c r="AR8" s="71"/>
      <c r="AS8" s="71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</row>
    <row r="9">
      <c r="A9" s="63"/>
      <c r="B9" s="66" t="s">
        <v>130</v>
      </c>
      <c r="C9" s="64"/>
      <c r="D9" s="71"/>
      <c r="E9" s="71"/>
      <c r="F9" s="71"/>
      <c r="G9" s="71"/>
      <c r="H9" s="71"/>
      <c r="I9" s="71"/>
      <c r="J9" s="71"/>
      <c r="K9" s="71"/>
      <c r="L9" s="71"/>
      <c r="M9" s="71"/>
      <c r="N9" s="72">
        <f t="shared" si="1"/>
        <v>0</v>
      </c>
      <c r="O9" s="71"/>
      <c r="P9" s="72">
        <f t="shared" ref="P9:P51" si="5">I9*2</f>
        <v>0</v>
      </c>
      <c r="Q9" s="65">
        <v>1.0</v>
      </c>
      <c r="R9" s="65">
        <v>3.0</v>
      </c>
      <c r="S9" s="72">
        <f t="shared" si="2"/>
        <v>8</v>
      </c>
      <c r="T9" s="72">
        <f t="shared" si="3"/>
        <v>8</v>
      </c>
      <c r="U9" s="72" t="str">
        <f t="shared" si="4"/>
        <v/>
      </c>
      <c r="V9" s="71"/>
      <c r="W9" s="71"/>
      <c r="X9" s="75"/>
      <c r="Y9" s="71"/>
      <c r="Z9" s="75"/>
      <c r="AA9" s="71"/>
      <c r="AB9" s="75"/>
      <c r="AC9" s="71"/>
      <c r="AD9" s="75"/>
      <c r="AE9" s="71"/>
      <c r="AF9" s="75"/>
      <c r="AG9" s="71"/>
      <c r="AH9" s="74"/>
      <c r="AI9" s="71"/>
      <c r="AJ9" s="75"/>
      <c r="AK9" s="71"/>
      <c r="AL9" s="71"/>
      <c r="AM9" s="71"/>
      <c r="AN9" s="71"/>
      <c r="AO9" s="71"/>
      <c r="AP9" s="71"/>
      <c r="AQ9" s="71"/>
      <c r="AR9" s="71"/>
      <c r="AS9" s="71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</row>
    <row r="10">
      <c r="A10" s="63"/>
      <c r="B10" s="75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2">
        <f t="shared" si="1"/>
        <v>0</v>
      </c>
      <c r="O10" s="71"/>
      <c r="P10" s="72">
        <f t="shared" si="5"/>
        <v>0</v>
      </c>
      <c r="Q10" s="65">
        <v>1.0</v>
      </c>
      <c r="R10" s="65">
        <v>3.0</v>
      </c>
      <c r="S10" s="72">
        <f t="shared" si="2"/>
        <v>8</v>
      </c>
      <c r="T10" s="72">
        <f t="shared" si="3"/>
        <v>8</v>
      </c>
      <c r="U10" s="72" t="str">
        <f t="shared" si="4"/>
        <v/>
      </c>
      <c r="V10" s="71"/>
      <c r="W10" s="71"/>
      <c r="X10" s="75"/>
      <c r="Y10" s="71"/>
      <c r="Z10" s="75"/>
      <c r="AA10" s="71"/>
      <c r="AB10" s="75"/>
      <c r="AC10" s="71"/>
      <c r="AD10" s="75"/>
      <c r="AE10" s="71"/>
      <c r="AF10" s="75"/>
      <c r="AG10" s="71"/>
      <c r="AH10" s="74"/>
      <c r="AI10" s="71"/>
      <c r="AJ10" s="75"/>
      <c r="AK10" s="71"/>
      <c r="AL10" s="71"/>
      <c r="AM10" s="71"/>
      <c r="AN10" s="71"/>
      <c r="AO10" s="71"/>
      <c r="AP10" s="71"/>
      <c r="AQ10" s="71"/>
      <c r="AR10" s="71"/>
      <c r="AS10" s="71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</row>
    <row r="11">
      <c r="A11" s="63"/>
      <c r="B11" s="75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>
        <f t="shared" si="1"/>
        <v>0</v>
      </c>
      <c r="O11" s="71"/>
      <c r="P11" s="72">
        <f t="shared" si="5"/>
        <v>0</v>
      </c>
      <c r="Q11" s="65">
        <v>1.0</v>
      </c>
      <c r="R11" s="65">
        <v>3.0</v>
      </c>
      <c r="S11" s="72">
        <f t="shared" si="2"/>
        <v>8</v>
      </c>
      <c r="T11" s="72">
        <f t="shared" si="3"/>
        <v>8</v>
      </c>
      <c r="U11" s="72" t="str">
        <f t="shared" si="4"/>
        <v/>
      </c>
      <c r="V11" s="71"/>
      <c r="W11" s="71"/>
      <c r="X11" s="75"/>
      <c r="Y11" s="71"/>
      <c r="Z11" s="75"/>
      <c r="AA11" s="71"/>
      <c r="AB11" s="75"/>
      <c r="AC11" s="71"/>
      <c r="AD11" s="75"/>
      <c r="AE11" s="71"/>
      <c r="AF11" s="75"/>
      <c r="AG11" s="71"/>
      <c r="AH11" s="74"/>
      <c r="AI11" s="71"/>
      <c r="AJ11" s="75"/>
      <c r="AK11" s="71"/>
      <c r="AL11" s="71"/>
      <c r="AM11" s="71"/>
      <c r="AN11" s="71"/>
      <c r="AO11" s="71"/>
      <c r="AP11" s="71"/>
      <c r="AQ11" s="71"/>
      <c r="AR11" s="71"/>
      <c r="AS11" s="71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</row>
    <row r="12">
      <c r="A12" s="63"/>
      <c r="B12" s="75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2">
        <f t="shared" si="1"/>
        <v>0</v>
      </c>
      <c r="O12" s="71"/>
      <c r="P12" s="72">
        <f t="shared" si="5"/>
        <v>0</v>
      </c>
      <c r="Q12" s="65">
        <v>1.0</v>
      </c>
      <c r="R12" s="65">
        <v>3.0</v>
      </c>
      <c r="S12" s="72">
        <f t="shared" si="2"/>
        <v>8</v>
      </c>
      <c r="T12" s="72">
        <f t="shared" si="3"/>
        <v>8</v>
      </c>
      <c r="U12" s="72" t="str">
        <f t="shared" si="4"/>
        <v/>
      </c>
      <c r="V12" s="71"/>
      <c r="W12" s="71"/>
      <c r="X12" s="75"/>
      <c r="Y12" s="71"/>
      <c r="Z12" s="75"/>
      <c r="AA12" s="71"/>
      <c r="AB12" s="75"/>
      <c r="AC12" s="71"/>
      <c r="AD12" s="75"/>
      <c r="AE12" s="71"/>
      <c r="AF12" s="75"/>
      <c r="AG12" s="71"/>
      <c r="AH12" s="74"/>
      <c r="AI12" s="71"/>
      <c r="AJ12" s="75"/>
      <c r="AK12" s="71"/>
      <c r="AL12" s="71"/>
      <c r="AM12" s="71"/>
      <c r="AN12" s="71"/>
      <c r="AO12" s="71"/>
      <c r="AP12" s="71"/>
      <c r="AQ12" s="71"/>
      <c r="AR12" s="71"/>
      <c r="AS12" s="71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</row>
    <row r="13">
      <c r="A13" s="63"/>
      <c r="B13" s="75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>
        <f t="shared" si="1"/>
        <v>0</v>
      </c>
      <c r="O13" s="71"/>
      <c r="P13" s="72">
        <f t="shared" si="5"/>
        <v>0</v>
      </c>
      <c r="Q13" s="65">
        <v>1.0</v>
      </c>
      <c r="R13" s="65">
        <v>3.0</v>
      </c>
      <c r="S13" s="72">
        <f t="shared" si="2"/>
        <v>8</v>
      </c>
      <c r="T13" s="72">
        <f t="shared" si="3"/>
        <v>8</v>
      </c>
      <c r="U13" s="72" t="str">
        <f t="shared" si="4"/>
        <v/>
      </c>
      <c r="V13" s="71"/>
      <c r="W13" s="71"/>
      <c r="X13" s="75"/>
      <c r="Y13" s="71"/>
      <c r="Z13" s="75"/>
      <c r="AA13" s="71"/>
      <c r="AB13" s="75"/>
      <c r="AC13" s="71"/>
      <c r="AD13" s="75"/>
      <c r="AE13" s="71"/>
      <c r="AF13" s="75"/>
      <c r="AG13" s="71"/>
      <c r="AH13" s="74"/>
      <c r="AI13" s="71"/>
      <c r="AJ13" s="75"/>
      <c r="AK13" s="71"/>
      <c r="AL13" s="71"/>
      <c r="AM13" s="71"/>
      <c r="AN13" s="71"/>
      <c r="AO13" s="71"/>
      <c r="AP13" s="71"/>
      <c r="AQ13" s="71"/>
      <c r="AR13" s="71"/>
      <c r="AS13" s="71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</row>
    <row r="14">
      <c r="A14" s="63"/>
      <c r="B14" s="75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>
        <f t="shared" si="1"/>
        <v>0</v>
      </c>
      <c r="O14" s="71"/>
      <c r="P14" s="72">
        <f t="shared" si="5"/>
        <v>0</v>
      </c>
      <c r="Q14" s="65">
        <v>1.0</v>
      </c>
      <c r="R14" s="65">
        <v>3.0</v>
      </c>
      <c r="S14" s="72">
        <f t="shared" si="2"/>
        <v>8</v>
      </c>
      <c r="T14" s="72">
        <f t="shared" si="3"/>
        <v>8</v>
      </c>
      <c r="U14" s="72" t="str">
        <f t="shared" si="4"/>
        <v/>
      </c>
      <c r="V14" s="71"/>
      <c r="W14" s="71"/>
      <c r="X14" s="75"/>
      <c r="Y14" s="71"/>
      <c r="Z14" s="75"/>
      <c r="AA14" s="71"/>
      <c r="AB14" s="75"/>
      <c r="AC14" s="71"/>
      <c r="AD14" s="75"/>
      <c r="AE14" s="71"/>
      <c r="AF14" s="75"/>
      <c r="AG14" s="71"/>
      <c r="AH14" s="74"/>
      <c r="AI14" s="71"/>
      <c r="AJ14" s="75"/>
      <c r="AK14" s="71"/>
      <c r="AL14" s="71"/>
      <c r="AM14" s="71"/>
      <c r="AN14" s="71"/>
      <c r="AO14" s="71"/>
      <c r="AP14" s="71"/>
      <c r="AQ14" s="71"/>
      <c r="AR14" s="71"/>
      <c r="AS14" s="71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</row>
    <row r="15">
      <c r="A15" s="63"/>
      <c r="B15" s="75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>
        <f t="shared" si="1"/>
        <v>0</v>
      </c>
      <c r="O15" s="71"/>
      <c r="P15" s="72">
        <f t="shared" si="5"/>
        <v>0</v>
      </c>
      <c r="Q15" s="65">
        <v>1.0</v>
      </c>
      <c r="R15" s="65">
        <v>3.0</v>
      </c>
      <c r="S15" s="72">
        <f t="shared" si="2"/>
        <v>8</v>
      </c>
      <c r="T15" s="72">
        <f t="shared" si="3"/>
        <v>8</v>
      </c>
      <c r="U15" s="72" t="str">
        <f t="shared" si="4"/>
        <v/>
      </c>
      <c r="V15" s="71"/>
      <c r="W15" s="71"/>
      <c r="X15" s="75"/>
      <c r="Y15" s="71"/>
      <c r="Z15" s="75"/>
      <c r="AA15" s="71"/>
      <c r="AB15" s="75"/>
      <c r="AC15" s="71"/>
      <c r="AD15" s="75"/>
      <c r="AE15" s="71"/>
      <c r="AF15" s="75"/>
      <c r="AG15" s="71"/>
      <c r="AH15" s="74"/>
      <c r="AI15" s="71"/>
      <c r="AJ15" s="75"/>
      <c r="AK15" s="71"/>
      <c r="AL15" s="71"/>
      <c r="AM15" s="71"/>
      <c r="AN15" s="71"/>
      <c r="AO15" s="71"/>
      <c r="AP15" s="71"/>
      <c r="AQ15" s="71"/>
      <c r="AR15" s="71"/>
      <c r="AS15" s="71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</row>
    <row r="16">
      <c r="A16" s="63"/>
      <c r="B16" s="75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>
        <f t="shared" si="1"/>
        <v>0</v>
      </c>
      <c r="O16" s="71"/>
      <c r="P16" s="72">
        <f t="shared" si="5"/>
        <v>0</v>
      </c>
      <c r="Q16" s="65">
        <v>1.0</v>
      </c>
      <c r="R16" s="65">
        <v>3.0</v>
      </c>
      <c r="S16" s="72">
        <f t="shared" si="2"/>
        <v>8</v>
      </c>
      <c r="T16" s="72">
        <f t="shared" si="3"/>
        <v>8</v>
      </c>
      <c r="U16" s="72" t="str">
        <f t="shared" si="4"/>
        <v/>
      </c>
      <c r="V16" s="71"/>
      <c r="W16" s="71"/>
      <c r="X16" s="75"/>
      <c r="Y16" s="71"/>
      <c r="Z16" s="75"/>
      <c r="AA16" s="71"/>
      <c r="AB16" s="75"/>
      <c r="AC16" s="71"/>
      <c r="AD16" s="75"/>
      <c r="AE16" s="71"/>
      <c r="AF16" s="75"/>
      <c r="AG16" s="71"/>
      <c r="AH16" s="74"/>
      <c r="AI16" s="71"/>
      <c r="AJ16" s="75"/>
      <c r="AK16" s="71"/>
      <c r="AL16" s="71"/>
      <c r="AM16" s="71"/>
      <c r="AN16" s="71"/>
      <c r="AO16" s="71"/>
      <c r="AP16" s="71"/>
      <c r="AQ16" s="71"/>
      <c r="AR16" s="71"/>
      <c r="AS16" s="71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</row>
    <row r="17">
      <c r="A17" s="63"/>
      <c r="B17" s="75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2">
        <f t="shared" si="1"/>
        <v>0</v>
      </c>
      <c r="O17" s="71"/>
      <c r="P17" s="72">
        <f t="shared" si="5"/>
        <v>0</v>
      </c>
      <c r="Q17" s="65">
        <v>1.0</v>
      </c>
      <c r="R17" s="65">
        <v>3.0</v>
      </c>
      <c r="S17" s="72">
        <f t="shared" si="2"/>
        <v>8</v>
      </c>
      <c r="T17" s="72">
        <f t="shared" si="3"/>
        <v>8</v>
      </c>
      <c r="U17" s="72" t="str">
        <f t="shared" si="4"/>
        <v/>
      </c>
      <c r="V17" s="71"/>
      <c r="W17" s="71"/>
      <c r="X17" s="75"/>
      <c r="Y17" s="71"/>
      <c r="Z17" s="75"/>
      <c r="AA17" s="71"/>
      <c r="AB17" s="75"/>
      <c r="AC17" s="71"/>
      <c r="AD17" s="75"/>
      <c r="AE17" s="71"/>
      <c r="AF17" s="75"/>
      <c r="AG17" s="71"/>
      <c r="AH17" s="74"/>
      <c r="AI17" s="71"/>
      <c r="AJ17" s="75"/>
      <c r="AK17" s="71"/>
      <c r="AL17" s="71"/>
      <c r="AM17" s="71"/>
      <c r="AN17" s="71"/>
      <c r="AO17" s="71"/>
      <c r="AP17" s="71"/>
      <c r="AQ17" s="71"/>
      <c r="AR17" s="71"/>
      <c r="AS17" s="71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</row>
    <row r="18">
      <c r="A18" s="63"/>
      <c r="B18" s="75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>
        <f t="shared" si="1"/>
        <v>0</v>
      </c>
      <c r="O18" s="71"/>
      <c r="P18" s="72">
        <f t="shared" si="5"/>
        <v>0</v>
      </c>
      <c r="Q18" s="65">
        <v>1.0</v>
      </c>
      <c r="R18" s="65">
        <v>3.0</v>
      </c>
      <c r="S18" s="72">
        <f t="shared" si="2"/>
        <v>8</v>
      </c>
      <c r="T18" s="72">
        <f t="shared" si="3"/>
        <v>8</v>
      </c>
      <c r="U18" s="72" t="str">
        <f t="shared" si="4"/>
        <v/>
      </c>
      <c r="V18" s="71"/>
      <c r="W18" s="71"/>
      <c r="X18" s="75"/>
      <c r="Y18" s="71"/>
      <c r="Z18" s="75"/>
      <c r="AA18" s="71"/>
      <c r="AB18" s="75"/>
      <c r="AC18" s="71"/>
      <c r="AD18" s="75"/>
      <c r="AE18" s="71"/>
      <c r="AF18" s="75"/>
      <c r="AG18" s="71"/>
      <c r="AH18" s="74"/>
      <c r="AI18" s="71"/>
      <c r="AJ18" s="75"/>
      <c r="AK18" s="71"/>
      <c r="AL18" s="71"/>
      <c r="AM18" s="71"/>
      <c r="AN18" s="71"/>
      <c r="AO18" s="71"/>
      <c r="AP18" s="71"/>
      <c r="AQ18" s="71"/>
      <c r="AR18" s="71"/>
      <c r="AS18" s="71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</row>
    <row r="19">
      <c r="A19" s="63"/>
      <c r="B19" s="75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2">
        <f t="shared" si="1"/>
        <v>0</v>
      </c>
      <c r="O19" s="71"/>
      <c r="P19" s="72">
        <f t="shared" si="5"/>
        <v>0</v>
      </c>
      <c r="Q19" s="65">
        <v>1.0</v>
      </c>
      <c r="R19" s="65">
        <v>3.0</v>
      </c>
      <c r="S19" s="72">
        <f t="shared" si="2"/>
        <v>8</v>
      </c>
      <c r="T19" s="72">
        <f t="shared" si="3"/>
        <v>8</v>
      </c>
      <c r="U19" s="72" t="str">
        <f t="shared" si="4"/>
        <v/>
      </c>
      <c r="V19" s="71"/>
      <c r="W19" s="71"/>
      <c r="X19" s="75"/>
      <c r="Y19" s="71"/>
      <c r="Z19" s="75"/>
      <c r="AA19" s="71"/>
      <c r="AB19" s="75"/>
      <c r="AC19" s="71"/>
      <c r="AD19" s="75"/>
      <c r="AE19" s="71"/>
      <c r="AF19" s="75"/>
      <c r="AG19" s="71"/>
      <c r="AH19" s="74"/>
      <c r="AI19" s="71"/>
      <c r="AJ19" s="75"/>
      <c r="AK19" s="71"/>
      <c r="AL19" s="71"/>
      <c r="AM19" s="71"/>
      <c r="AN19" s="71"/>
      <c r="AO19" s="71"/>
      <c r="AP19" s="71"/>
      <c r="AQ19" s="71"/>
      <c r="AR19" s="71"/>
      <c r="AS19" s="71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</row>
    <row r="20">
      <c r="A20" s="63"/>
      <c r="B20" s="75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2">
        <f t="shared" si="1"/>
        <v>0</v>
      </c>
      <c r="O20" s="71"/>
      <c r="P20" s="72">
        <f t="shared" si="5"/>
        <v>0</v>
      </c>
      <c r="Q20" s="65">
        <v>1.0</v>
      </c>
      <c r="R20" s="65">
        <v>3.0</v>
      </c>
      <c r="S20" s="72">
        <f t="shared" si="2"/>
        <v>8</v>
      </c>
      <c r="T20" s="72">
        <f t="shared" si="3"/>
        <v>8</v>
      </c>
      <c r="U20" s="72" t="str">
        <f t="shared" si="4"/>
        <v/>
      </c>
      <c r="V20" s="71"/>
      <c r="W20" s="71"/>
      <c r="X20" s="75"/>
      <c r="Y20" s="71"/>
      <c r="Z20" s="75"/>
      <c r="AA20" s="71"/>
      <c r="AB20" s="75"/>
      <c r="AC20" s="71"/>
      <c r="AD20" s="75"/>
      <c r="AE20" s="71"/>
      <c r="AF20" s="75"/>
      <c r="AG20" s="71"/>
      <c r="AH20" s="74"/>
      <c r="AI20" s="71"/>
      <c r="AJ20" s="75"/>
      <c r="AK20" s="71"/>
      <c r="AL20" s="71"/>
      <c r="AM20" s="71"/>
      <c r="AN20" s="71"/>
      <c r="AO20" s="71"/>
      <c r="AP20" s="71"/>
      <c r="AQ20" s="71"/>
      <c r="AR20" s="71"/>
      <c r="AS20" s="71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</row>
    <row r="21">
      <c r="A21" s="63"/>
      <c r="B21" s="75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2">
        <f t="shared" si="1"/>
        <v>0</v>
      </c>
      <c r="O21" s="71"/>
      <c r="P21" s="72">
        <f t="shared" si="5"/>
        <v>0</v>
      </c>
      <c r="Q21" s="65">
        <v>1.0</v>
      </c>
      <c r="R21" s="65">
        <v>3.0</v>
      </c>
      <c r="S21" s="72">
        <f t="shared" si="2"/>
        <v>8</v>
      </c>
      <c r="T21" s="72">
        <f t="shared" si="3"/>
        <v>8</v>
      </c>
      <c r="U21" s="72" t="str">
        <f t="shared" si="4"/>
        <v/>
      </c>
      <c r="V21" s="71"/>
      <c r="W21" s="71"/>
      <c r="X21" s="75"/>
      <c r="Y21" s="71"/>
      <c r="Z21" s="75"/>
      <c r="AA21" s="71"/>
      <c r="AB21" s="75"/>
      <c r="AC21" s="71"/>
      <c r="AD21" s="75"/>
      <c r="AE21" s="71"/>
      <c r="AF21" s="75"/>
      <c r="AG21" s="71"/>
      <c r="AH21" s="74"/>
      <c r="AI21" s="71"/>
      <c r="AJ21" s="75"/>
      <c r="AK21" s="71"/>
      <c r="AL21" s="71"/>
      <c r="AM21" s="71"/>
      <c r="AN21" s="71"/>
      <c r="AO21" s="71"/>
      <c r="AP21" s="71"/>
      <c r="AQ21" s="71"/>
      <c r="AR21" s="71"/>
      <c r="AS21" s="71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</row>
    <row r="22">
      <c r="A22" s="63"/>
      <c r="B22" s="75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2">
        <f t="shared" si="1"/>
        <v>0</v>
      </c>
      <c r="O22" s="71"/>
      <c r="P22" s="72">
        <f t="shared" si="5"/>
        <v>0</v>
      </c>
      <c r="Q22" s="65">
        <v>1.0</v>
      </c>
      <c r="R22" s="65">
        <v>3.0</v>
      </c>
      <c r="S22" s="72">
        <f t="shared" si="2"/>
        <v>8</v>
      </c>
      <c r="T22" s="72">
        <f t="shared" si="3"/>
        <v>8</v>
      </c>
      <c r="U22" s="72" t="str">
        <f t="shared" si="4"/>
        <v/>
      </c>
      <c r="V22" s="71"/>
      <c r="W22" s="71"/>
      <c r="X22" s="75"/>
      <c r="Y22" s="71"/>
      <c r="Z22" s="75"/>
      <c r="AA22" s="71"/>
      <c r="AB22" s="75"/>
      <c r="AC22" s="71"/>
      <c r="AD22" s="75"/>
      <c r="AE22" s="71"/>
      <c r="AF22" s="75"/>
      <c r="AG22" s="71"/>
      <c r="AH22" s="74"/>
      <c r="AI22" s="71"/>
      <c r="AJ22" s="75"/>
      <c r="AK22" s="71"/>
      <c r="AL22" s="71"/>
      <c r="AM22" s="71"/>
      <c r="AN22" s="71"/>
      <c r="AO22" s="71"/>
      <c r="AP22" s="71"/>
      <c r="AQ22" s="71"/>
      <c r="AR22" s="71"/>
      <c r="AS22" s="71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</row>
    <row r="23">
      <c r="A23" s="63"/>
      <c r="B23" s="75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2">
        <f t="shared" si="1"/>
        <v>0</v>
      </c>
      <c r="O23" s="71"/>
      <c r="P23" s="72">
        <f t="shared" si="5"/>
        <v>0</v>
      </c>
      <c r="Q23" s="65">
        <v>1.0</v>
      </c>
      <c r="R23" s="65">
        <v>3.0</v>
      </c>
      <c r="S23" s="72">
        <f t="shared" si="2"/>
        <v>8</v>
      </c>
      <c r="T23" s="72">
        <f t="shared" si="3"/>
        <v>8</v>
      </c>
      <c r="U23" s="72" t="str">
        <f t="shared" si="4"/>
        <v/>
      </c>
      <c r="V23" s="71"/>
      <c r="W23" s="71"/>
      <c r="X23" s="75"/>
      <c r="Y23" s="71"/>
      <c r="Z23" s="75"/>
      <c r="AA23" s="71"/>
      <c r="AB23" s="75"/>
      <c r="AC23" s="71"/>
      <c r="AD23" s="75"/>
      <c r="AE23" s="71"/>
      <c r="AF23" s="75"/>
      <c r="AG23" s="71"/>
      <c r="AH23" s="74"/>
      <c r="AI23" s="71"/>
      <c r="AJ23" s="75"/>
      <c r="AK23" s="71"/>
      <c r="AL23" s="71"/>
      <c r="AM23" s="71"/>
      <c r="AN23" s="71"/>
      <c r="AO23" s="71"/>
      <c r="AP23" s="71"/>
      <c r="AQ23" s="71"/>
      <c r="AR23" s="71"/>
      <c r="AS23" s="7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</row>
    <row r="24">
      <c r="A24" s="63"/>
      <c r="B24" s="75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2">
        <f t="shared" si="1"/>
        <v>0</v>
      </c>
      <c r="O24" s="71"/>
      <c r="P24" s="72">
        <f t="shared" si="5"/>
        <v>0</v>
      </c>
      <c r="Q24" s="65">
        <v>1.0</v>
      </c>
      <c r="R24" s="65">
        <v>3.0</v>
      </c>
      <c r="S24" s="72">
        <f t="shared" si="2"/>
        <v>8</v>
      </c>
      <c r="T24" s="72">
        <f t="shared" si="3"/>
        <v>8</v>
      </c>
      <c r="U24" s="72" t="str">
        <f t="shared" si="4"/>
        <v/>
      </c>
      <c r="V24" s="71"/>
      <c r="W24" s="71"/>
      <c r="X24" s="75"/>
      <c r="Y24" s="71"/>
      <c r="Z24" s="75"/>
      <c r="AA24" s="71"/>
      <c r="AB24" s="75"/>
      <c r="AC24" s="71"/>
      <c r="AD24" s="75"/>
      <c r="AE24" s="71"/>
      <c r="AF24" s="75"/>
      <c r="AG24" s="71"/>
      <c r="AH24" s="74"/>
      <c r="AI24" s="71"/>
      <c r="AJ24" s="75"/>
      <c r="AK24" s="71"/>
      <c r="AL24" s="71"/>
      <c r="AM24" s="71"/>
      <c r="AN24" s="71"/>
      <c r="AO24" s="71"/>
      <c r="AP24" s="71"/>
      <c r="AQ24" s="71"/>
      <c r="AR24" s="71"/>
      <c r="AS24" s="71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</row>
    <row r="25">
      <c r="A25" s="63"/>
      <c r="B25" s="75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>
        <f t="shared" si="1"/>
        <v>0</v>
      </c>
      <c r="O25" s="71"/>
      <c r="P25" s="72">
        <f t="shared" si="5"/>
        <v>0</v>
      </c>
      <c r="Q25" s="65">
        <v>1.0</v>
      </c>
      <c r="R25" s="65">
        <v>3.0</v>
      </c>
      <c r="S25" s="72">
        <f t="shared" si="2"/>
        <v>8</v>
      </c>
      <c r="T25" s="72">
        <f t="shared" si="3"/>
        <v>8</v>
      </c>
      <c r="U25" s="72" t="str">
        <f t="shared" si="4"/>
        <v/>
      </c>
      <c r="V25" s="71"/>
      <c r="W25" s="71"/>
      <c r="X25" s="75"/>
      <c r="Y25" s="71"/>
      <c r="Z25" s="75"/>
      <c r="AA25" s="71"/>
      <c r="AB25" s="75"/>
      <c r="AC25" s="71"/>
      <c r="AD25" s="75"/>
      <c r="AE25" s="71"/>
      <c r="AF25" s="75"/>
      <c r="AG25" s="71"/>
      <c r="AH25" s="74"/>
      <c r="AI25" s="71"/>
      <c r="AJ25" s="75"/>
      <c r="AK25" s="71"/>
      <c r="AL25" s="71"/>
      <c r="AM25" s="71"/>
      <c r="AN25" s="71"/>
      <c r="AO25" s="71"/>
      <c r="AP25" s="71"/>
      <c r="AQ25" s="71"/>
      <c r="AR25" s="71"/>
      <c r="AS25" s="71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</row>
    <row r="26">
      <c r="A26" s="63"/>
      <c r="B26" s="75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2">
        <f t="shared" si="1"/>
        <v>0</v>
      </c>
      <c r="O26" s="71"/>
      <c r="P26" s="72">
        <f t="shared" si="5"/>
        <v>0</v>
      </c>
      <c r="Q26" s="65">
        <v>1.0</v>
      </c>
      <c r="R26" s="65">
        <v>3.0</v>
      </c>
      <c r="S26" s="72">
        <f t="shared" si="2"/>
        <v>8</v>
      </c>
      <c r="T26" s="72">
        <f t="shared" si="3"/>
        <v>8</v>
      </c>
      <c r="U26" s="72" t="str">
        <f t="shared" si="4"/>
        <v/>
      </c>
      <c r="V26" s="71"/>
      <c r="W26" s="71"/>
      <c r="X26" s="75"/>
      <c r="Y26" s="71"/>
      <c r="Z26" s="75"/>
      <c r="AA26" s="71"/>
      <c r="AB26" s="75"/>
      <c r="AC26" s="71"/>
      <c r="AD26" s="75"/>
      <c r="AE26" s="71"/>
      <c r="AF26" s="75"/>
      <c r="AG26" s="71"/>
      <c r="AH26" s="74"/>
      <c r="AI26" s="71"/>
      <c r="AJ26" s="75"/>
      <c r="AK26" s="71"/>
      <c r="AL26" s="71"/>
      <c r="AM26" s="71"/>
      <c r="AN26" s="71"/>
      <c r="AO26" s="71"/>
      <c r="AP26" s="71"/>
      <c r="AQ26" s="71"/>
      <c r="AR26" s="71"/>
      <c r="AS26" s="71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</row>
    <row r="27">
      <c r="A27" s="63"/>
      <c r="B27" s="75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>
        <f t="shared" si="1"/>
        <v>0</v>
      </c>
      <c r="O27" s="71"/>
      <c r="P27" s="72">
        <f t="shared" si="5"/>
        <v>0</v>
      </c>
      <c r="Q27" s="65">
        <v>1.0</v>
      </c>
      <c r="R27" s="65">
        <v>3.0</v>
      </c>
      <c r="S27" s="72">
        <f t="shared" si="2"/>
        <v>8</v>
      </c>
      <c r="T27" s="72">
        <f t="shared" si="3"/>
        <v>8</v>
      </c>
      <c r="U27" s="72" t="str">
        <f t="shared" si="4"/>
        <v/>
      </c>
      <c r="V27" s="71"/>
      <c r="W27" s="71"/>
      <c r="X27" s="75"/>
      <c r="Y27" s="71"/>
      <c r="Z27" s="75"/>
      <c r="AA27" s="71"/>
      <c r="AB27" s="75"/>
      <c r="AC27" s="71"/>
      <c r="AD27" s="75"/>
      <c r="AE27" s="71"/>
      <c r="AF27" s="75"/>
      <c r="AG27" s="71"/>
      <c r="AH27" s="74"/>
      <c r="AI27" s="71"/>
      <c r="AJ27" s="75"/>
      <c r="AK27" s="71"/>
      <c r="AL27" s="71"/>
      <c r="AM27" s="71"/>
      <c r="AN27" s="71"/>
      <c r="AO27" s="71"/>
      <c r="AP27" s="71"/>
      <c r="AQ27" s="71"/>
      <c r="AR27" s="71"/>
      <c r="AS27" s="71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</row>
    <row r="28">
      <c r="A28" s="63"/>
      <c r="B28" s="75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>
        <f t="shared" si="1"/>
        <v>0</v>
      </c>
      <c r="O28" s="71"/>
      <c r="P28" s="72">
        <f t="shared" si="5"/>
        <v>0</v>
      </c>
      <c r="Q28" s="65">
        <v>1.0</v>
      </c>
      <c r="R28" s="65">
        <v>3.0</v>
      </c>
      <c r="S28" s="72">
        <f t="shared" si="2"/>
        <v>8</v>
      </c>
      <c r="T28" s="72">
        <f t="shared" si="3"/>
        <v>8</v>
      </c>
      <c r="U28" s="72" t="str">
        <f t="shared" si="4"/>
        <v/>
      </c>
      <c r="V28" s="71"/>
      <c r="W28" s="71"/>
      <c r="X28" s="75"/>
      <c r="Y28" s="71"/>
      <c r="Z28" s="75"/>
      <c r="AA28" s="71"/>
      <c r="AB28" s="75"/>
      <c r="AC28" s="71"/>
      <c r="AD28" s="75"/>
      <c r="AE28" s="71"/>
      <c r="AF28" s="75"/>
      <c r="AG28" s="71"/>
      <c r="AH28" s="74"/>
      <c r="AI28" s="71"/>
      <c r="AJ28" s="75"/>
      <c r="AK28" s="71"/>
      <c r="AL28" s="71"/>
      <c r="AM28" s="71"/>
      <c r="AN28" s="71"/>
      <c r="AO28" s="71"/>
      <c r="AP28" s="71"/>
      <c r="AQ28" s="71"/>
      <c r="AR28" s="71"/>
      <c r="AS28" s="71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</row>
    <row r="29">
      <c r="A29" s="63"/>
      <c r="B29" s="75"/>
      <c r="C29" s="71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2">
        <f t="shared" si="1"/>
        <v>0</v>
      </c>
      <c r="O29" s="71"/>
      <c r="P29" s="72">
        <f t="shared" si="5"/>
        <v>0</v>
      </c>
      <c r="Q29" s="65">
        <v>1.0</v>
      </c>
      <c r="R29" s="65">
        <v>3.0</v>
      </c>
      <c r="S29" s="72">
        <f t="shared" si="2"/>
        <v>8</v>
      </c>
      <c r="T29" s="72">
        <f t="shared" si="3"/>
        <v>8</v>
      </c>
      <c r="U29" s="72" t="str">
        <f t="shared" si="4"/>
        <v/>
      </c>
      <c r="V29" s="71"/>
      <c r="W29" s="71"/>
      <c r="X29" s="75"/>
      <c r="Y29" s="71"/>
      <c r="Z29" s="75"/>
      <c r="AA29" s="71"/>
      <c r="AB29" s="75"/>
      <c r="AC29" s="71"/>
      <c r="AD29" s="75"/>
      <c r="AE29" s="71"/>
      <c r="AF29" s="75"/>
      <c r="AG29" s="71"/>
      <c r="AH29" s="74"/>
      <c r="AI29" s="71"/>
      <c r="AJ29" s="75"/>
      <c r="AK29" s="71"/>
      <c r="AL29" s="71"/>
      <c r="AM29" s="71"/>
      <c r="AN29" s="71"/>
      <c r="AO29" s="71"/>
      <c r="AP29" s="71"/>
      <c r="AQ29" s="71"/>
      <c r="AR29" s="71"/>
      <c r="AS29" s="71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</row>
    <row r="30">
      <c r="A30" s="63"/>
      <c r="B30" s="75"/>
      <c r="C30" s="71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2">
        <f t="shared" si="1"/>
        <v>0</v>
      </c>
      <c r="O30" s="71"/>
      <c r="P30" s="72">
        <f t="shared" si="5"/>
        <v>0</v>
      </c>
      <c r="Q30" s="65">
        <v>1.0</v>
      </c>
      <c r="R30" s="65">
        <v>3.0</v>
      </c>
      <c r="S30" s="72">
        <f t="shared" si="2"/>
        <v>8</v>
      </c>
      <c r="T30" s="72">
        <f t="shared" si="3"/>
        <v>8</v>
      </c>
      <c r="U30" s="72" t="str">
        <f t="shared" si="4"/>
        <v/>
      </c>
      <c r="V30" s="75"/>
      <c r="W30" s="75"/>
      <c r="X30" s="75"/>
      <c r="Y30" s="71"/>
      <c r="Z30" s="75"/>
      <c r="AA30" s="71"/>
      <c r="AB30" s="75"/>
      <c r="AC30" s="71"/>
      <c r="AD30" s="75"/>
      <c r="AE30" s="71"/>
      <c r="AF30" s="75"/>
      <c r="AG30" s="71"/>
      <c r="AH30" s="74"/>
      <c r="AI30" s="71"/>
      <c r="AJ30" s="75"/>
      <c r="AK30" s="71"/>
      <c r="AL30" s="71"/>
      <c r="AM30" s="71"/>
      <c r="AN30" s="71"/>
      <c r="AO30" s="71"/>
      <c r="AP30" s="71"/>
      <c r="AQ30" s="71"/>
      <c r="AR30" s="71"/>
      <c r="AS30" s="71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</row>
    <row r="31">
      <c r="A31" s="63"/>
      <c r="B31" s="75"/>
      <c r="C31" s="71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2">
        <f t="shared" si="1"/>
        <v>0</v>
      </c>
      <c r="O31" s="71"/>
      <c r="P31" s="72">
        <f t="shared" si="5"/>
        <v>0</v>
      </c>
      <c r="Q31" s="65">
        <v>1.0</v>
      </c>
      <c r="R31" s="65">
        <v>3.0</v>
      </c>
      <c r="S31" s="72">
        <f t="shared" si="2"/>
        <v>8</v>
      </c>
      <c r="T31" s="72">
        <f t="shared" si="3"/>
        <v>8</v>
      </c>
      <c r="U31" s="72" t="str">
        <f t="shared" si="4"/>
        <v/>
      </c>
      <c r="V31" s="75"/>
      <c r="W31" s="75"/>
      <c r="X31" s="75"/>
      <c r="Y31" s="71"/>
      <c r="Z31" s="75"/>
      <c r="AA31" s="71"/>
      <c r="AB31" s="75"/>
      <c r="AC31" s="71"/>
      <c r="AD31" s="75"/>
      <c r="AE31" s="71"/>
      <c r="AF31" s="75"/>
      <c r="AG31" s="71"/>
      <c r="AH31" s="74"/>
      <c r="AI31" s="71"/>
      <c r="AJ31" s="75"/>
      <c r="AK31" s="71"/>
      <c r="AL31" s="71"/>
      <c r="AM31" s="71"/>
      <c r="AN31" s="71"/>
      <c r="AO31" s="71"/>
      <c r="AP31" s="71"/>
      <c r="AQ31" s="71"/>
      <c r="AR31" s="71"/>
      <c r="AS31" s="71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</row>
    <row r="32">
      <c r="A32" s="63"/>
      <c r="B32" s="75"/>
      <c r="C32" s="71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2">
        <f t="shared" si="1"/>
        <v>0</v>
      </c>
      <c r="O32" s="71"/>
      <c r="P32" s="72">
        <f t="shared" si="5"/>
        <v>0</v>
      </c>
      <c r="Q32" s="65">
        <v>1.0</v>
      </c>
      <c r="R32" s="65">
        <v>3.0</v>
      </c>
      <c r="S32" s="72">
        <f t="shared" si="2"/>
        <v>8</v>
      </c>
      <c r="T32" s="72">
        <f t="shared" si="3"/>
        <v>8</v>
      </c>
      <c r="U32" s="72" t="str">
        <f t="shared" si="4"/>
        <v/>
      </c>
      <c r="V32" s="75"/>
      <c r="W32" s="75"/>
      <c r="X32" s="75"/>
      <c r="Y32" s="71"/>
      <c r="Z32" s="75"/>
      <c r="AA32" s="71"/>
      <c r="AB32" s="75"/>
      <c r="AC32" s="71"/>
      <c r="AD32" s="75"/>
      <c r="AE32" s="71"/>
      <c r="AF32" s="75"/>
      <c r="AG32" s="71"/>
      <c r="AH32" s="74"/>
      <c r="AI32" s="71"/>
      <c r="AJ32" s="75"/>
      <c r="AK32" s="71"/>
      <c r="AL32" s="71"/>
      <c r="AM32" s="71"/>
      <c r="AN32" s="71"/>
      <c r="AO32" s="71"/>
      <c r="AP32" s="71"/>
      <c r="AQ32" s="71"/>
      <c r="AR32" s="71"/>
      <c r="AS32" s="71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</row>
    <row r="33">
      <c r="A33" s="63"/>
      <c r="B33" s="75"/>
      <c r="C33" s="71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2">
        <f t="shared" si="1"/>
        <v>0</v>
      </c>
      <c r="O33" s="71"/>
      <c r="P33" s="72">
        <f t="shared" si="5"/>
        <v>0</v>
      </c>
      <c r="Q33" s="65">
        <v>1.0</v>
      </c>
      <c r="R33" s="65">
        <v>3.0</v>
      </c>
      <c r="S33" s="72">
        <f t="shared" si="2"/>
        <v>8</v>
      </c>
      <c r="T33" s="72">
        <f t="shared" si="3"/>
        <v>8</v>
      </c>
      <c r="U33" s="72" t="str">
        <f t="shared" si="4"/>
        <v/>
      </c>
      <c r="V33" s="75"/>
      <c r="W33" s="75"/>
      <c r="X33" s="75"/>
      <c r="Y33" s="71"/>
      <c r="Z33" s="75"/>
      <c r="AA33" s="71"/>
      <c r="AB33" s="75"/>
      <c r="AC33" s="71"/>
      <c r="AD33" s="75"/>
      <c r="AE33" s="71"/>
      <c r="AF33" s="75"/>
      <c r="AG33" s="71"/>
      <c r="AH33" s="74"/>
      <c r="AI33" s="71"/>
      <c r="AJ33" s="75"/>
      <c r="AK33" s="71"/>
      <c r="AL33" s="71"/>
      <c r="AM33" s="71"/>
      <c r="AN33" s="71"/>
      <c r="AO33" s="71"/>
      <c r="AP33" s="71"/>
      <c r="AQ33" s="71"/>
      <c r="AR33" s="71"/>
      <c r="AS33" s="71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</row>
    <row r="34">
      <c r="A34" s="63"/>
      <c r="B34" s="75"/>
      <c r="C34" s="71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2">
        <f t="shared" si="1"/>
        <v>0</v>
      </c>
      <c r="O34" s="71"/>
      <c r="P34" s="72">
        <f t="shared" si="5"/>
        <v>0</v>
      </c>
      <c r="Q34" s="65">
        <v>1.0</v>
      </c>
      <c r="R34" s="65">
        <v>3.0</v>
      </c>
      <c r="S34" s="72">
        <f t="shared" si="2"/>
        <v>8</v>
      </c>
      <c r="T34" s="72">
        <f t="shared" si="3"/>
        <v>8</v>
      </c>
      <c r="U34" s="72" t="str">
        <f t="shared" si="4"/>
        <v/>
      </c>
      <c r="V34" s="75"/>
      <c r="W34" s="75"/>
      <c r="X34" s="75"/>
      <c r="Y34" s="71"/>
      <c r="Z34" s="75"/>
      <c r="AA34" s="71"/>
      <c r="AB34" s="75"/>
      <c r="AC34" s="71"/>
      <c r="AD34" s="75"/>
      <c r="AE34" s="71"/>
      <c r="AF34" s="75"/>
      <c r="AG34" s="71"/>
      <c r="AH34" s="74"/>
      <c r="AI34" s="71"/>
      <c r="AJ34" s="75"/>
      <c r="AK34" s="71"/>
      <c r="AL34" s="71"/>
      <c r="AM34" s="71"/>
      <c r="AN34" s="71"/>
      <c r="AO34" s="71"/>
      <c r="AP34" s="71"/>
      <c r="AQ34" s="71"/>
      <c r="AR34" s="71"/>
      <c r="AS34" s="71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</row>
    <row r="35">
      <c r="A35" s="63"/>
      <c r="B35" s="75"/>
      <c r="C35" s="71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2">
        <f t="shared" si="1"/>
        <v>0</v>
      </c>
      <c r="O35" s="71"/>
      <c r="P35" s="72">
        <f t="shared" si="5"/>
        <v>0</v>
      </c>
      <c r="Q35" s="65">
        <v>1.0</v>
      </c>
      <c r="R35" s="65">
        <v>3.0</v>
      </c>
      <c r="S35" s="72">
        <f t="shared" si="2"/>
        <v>8</v>
      </c>
      <c r="T35" s="72">
        <f t="shared" si="3"/>
        <v>8</v>
      </c>
      <c r="U35" s="72" t="str">
        <f t="shared" si="4"/>
        <v/>
      </c>
      <c r="V35" s="75"/>
      <c r="W35" s="75"/>
      <c r="X35" s="75"/>
      <c r="Y35" s="71"/>
      <c r="Z35" s="75"/>
      <c r="AA35" s="71"/>
      <c r="AB35" s="75"/>
      <c r="AC35" s="71"/>
      <c r="AD35" s="75"/>
      <c r="AE35" s="71"/>
      <c r="AF35" s="75"/>
      <c r="AG35" s="71"/>
      <c r="AH35" s="74"/>
      <c r="AI35" s="71"/>
      <c r="AJ35" s="75"/>
      <c r="AK35" s="71"/>
      <c r="AL35" s="71"/>
      <c r="AM35" s="71"/>
      <c r="AN35" s="71"/>
      <c r="AO35" s="71"/>
      <c r="AP35" s="71"/>
      <c r="AQ35" s="71"/>
      <c r="AR35" s="71"/>
      <c r="AS35" s="71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</row>
    <row r="36">
      <c r="A36" s="63"/>
      <c r="B36" s="75"/>
      <c r="C36" s="71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2">
        <f t="shared" si="1"/>
        <v>0</v>
      </c>
      <c r="O36" s="71"/>
      <c r="P36" s="72">
        <f t="shared" si="5"/>
        <v>0</v>
      </c>
      <c r="Q36" s="65">
        <v>1.0</v>
      </c>
      <c r="R36" s="65">
        <v>3.0</v>
      </c>
      <c r="S36" s="72">
        <f t="shared" si="2"/>
        <v>8</v>
      </c>
      <c r="T36" s="72">
        <f t="shared" si="3"/>
        <v>8</v>
      </c>
      <c r="U36" s="72" t="str">
        <f t="shared" si="4"/>
        <v/>
      </c>
      <c r="V36" s="75"/>
      <c r="W36" s="75"/>
      <c r="X36" s="75"/>
      <c r="Y36" s="71"/>
      <c r="Z36" s="75"/>
      <c r="AA36" s="71"/>
      <c r="AB36" s="75"/>
      <c r="AC36" s="71"/>
      <c r="AD36" s="75"/>
      <c r="AE36" s="71"/>
      <c r="AF36" s="75"/>
      <c r="AG36" s="71"/>
      <c r="AH36" s="74"/>
      <c r="AI36" s="71"/>
      <c r="AJ36" s="75"/>
      <c r="AK36" s="71"/>
      <c r="AL36" s="71"/>
      <c r="AM36" s="71"/>
      <c r="AN36" s="71"/>
      <c r="AO36" s="71"/>
      <c r="AP36" s="71"/>
      <c r="AQ36" s="71"/>
      <c r="AR36" s="71"/>
      <c r="AS36" s="71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</row>
    <row r="37">
      <c r="A37" s="63"/>
      <c r="B37" s="75"/>
      <c r="C37" s="71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2">
        <f t="shared" si="1"/>
        <v>0</v>
      </c>
      <c r="O37" s="71"/>
      <c r="P37" s="72">
        <f t="shared" si="5"/>
        <v>0</v>
      </c>
      <c r="Q37" s="65">
        <v>1.0</v>
      </c>
      <c r="R37" s="65">
        <v>3.0</v>
      </c>
      <c r="S37" s="72">
        <f t="shared" si="2"/>
        <v>8</v>
      </c>
      <c r="T37" s="72">
        <f t="shared" si="3"/>
        <v>8</v>
      </c>
      <c r="U37" s="72" t="str">
        <f t="shared" si="4"/>
        <v/>
      </c>
      <c r="V37" s="75"/>
      <c r="W37" s="75"/>
      <c r="X37" s="75"/>
      <c r="Y37" s="71"/>
      <c r="Z37" s="75"/>
      <c r="AA37" s="71"/>
      <c r="AB37" s="75"/>
      <c r="AC37" s="71"/>
      <c r="AD37" s="75"/>
      <c r="AE37" s="71"/>
      <c r="AF37" s="75"/>
      <c r="AG37" s="71"/>
      <c r="AH37" s="74"/>
      <c r="AI37" s="71"/>
      <c r="AJ37" s="75"/>
      <c r="AK37" s="71"/>
      <c r="AL37" s="71"/>
      <c r="AM37" s="71"/>
      <c r="AN37" s="71"/>
      <c r="AO37" s="71"/>
      <c r="AP37" s="71"/>
      <c r="AQ37" s="71"/>
      <c r="AR37" s="71"/>
      <c r="AS37" s="71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</row>
    <row r="38">
      <c r="A38" s="63"/>
      <c r="B38" s="75"/>
      <c r="C38" s="71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2">
        <f t="shared" si="1"/>
        <v>0</v>
      </c>
      <c r="O38" s="71"/>
      <c r="P38" s="72">
        <f t="shared" si="5"/>
        <v>0</v>
      </c>
      <c r="Q38" s="65">
        <v>1.0</v>
      </c>
      <c r="R38" s="65">
        <v>3.0</v>
      </c>
      <c r="S38" s="72">
        <f t="shared" si="2"/>
        <v>8</v>
      </c>
      <c r="T38" s="72">
        <f t="shared" si="3"/>
        <v>8</v>
      </c>
      <c r="U38" s="72" t="str">
        <f t="shared" si="4"/>
        <v/>
      </c>
      <c r="V38" s="75"/>
      <c r="W38" s="75"/>
      <c r="X38" s="75"/>
      <c r="Y38" s="71"/>
      <c r="Z38" s="75"/>
      <c r="AA38" s="71"/>
      <c r="AB38" s="75"/>
      <c r="AC38" s="71"/>
      <c r="AD38" s="75"/>
      <c r="AE38" s="71"/>
      <c r="AF38" s="75"/>
      <c r="AG38" s="71"/>
      <c r="AH38" s="74"/>
      <c r="AI38" s="71"/>
      <c r="AJ38" s="75"/>
      <c r="AK38" s="71"/>
      <c r="AL38" s="71"/>
      <c r="AM38" s="71"/>
      <c r="AN38" s="71"/>
      <c r="AO38" s="71"/>
      <c r="AP38" s="71"/>
      <c r="AQ38" s="71"/>
      <c r="AR38" s="71"/>
      <c r="AS38" s="71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</row>
    <row r="39">
      <c r="A39" s="63"/>
      <c r="B39" s="75"/>
      <c r="C39" s="71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2">
        <f t="shared" si="1"/>
        <v>0</v>
      </c>
      <c r="O39" s="71"/>
      <c r="P39" s="72">
        <f t="shared" si="5"/>
        <v>0</v>
      </c>
      <c r="Q39" s="65">
        <v>1.0</v>
      </c>
      <c r="R39" s="65">
        <v>3.0</v>
      </c>
      <c r="S39" s="72">
        <f t="shared" si="2"/>
        <v>8</v>
      </c>
      <c r="T39" s="72">
        <f t="shared" si="3"/>
        <v>8</v>
      </c>
      <c r="U39" s="72" t="str">
        <f t="shared" si="4"/>
        <v/>
      </c>
      <c r="V39" s="75"/>
      <c r="W39" s="75"/>
      <c r="X39" s="75"/>
      <c r="Y39" s="71"/>
      <c r="Z39" s="75"/>
      <c r="AA39" s="71"/>
      <c r="AB39" s="75"/>
      <c r="AC39" s="71"/>
      <c r="AD39" s="75"/>
      <c r="AE39" s="71"/>
      <c r="AF39" s="75"/>
      <c r="AG39" s="71"/>
      <c r="AH39" s="74"/>
      <c r="AI39" s="71"/>
      <c r="AJ39" s="75"/>
      <c r="AK39" s="71"/>
      <c r="AL39" s="71"/>
      <c r="AM39" s="71"/>
      <c r="AN39" s="71"/>
      <c r="AO39" s="71"/>
      <c r="AP39" s="71"/>
      <c r="AQ39" s="71"/>
      <c r="AR39" s="71"/>
      <c r="AS39" s="71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</row>
    <row r="40">
      <c r="A40" s="63"/>
      <c r="B40" s="75"/>
      <c r="C40" s="71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2">
        <f t="shared" si="1"/>
        <v>0</v>
      </c>
      <c r="O40" s="71"/>
      <c r="P40" s="72">
        <f t="shared" si="5"/>
        <v>0</v>
      </c>
      <c r="Q40" s="65">
        <v>1.0</v>
      </c>
      <c r="R40" s="65">
        <v>3.0</v>
      </c>
      <c r="S40" s="72">
        <f t="shared" si="2"/>
        <v>8</v>
      </c>
      <c r="T40" s="72">
        <f t="shared" si="3"/>
        <v>8</v>
      </c>
      <c r="U40" s="72" t="str">
        <f t="shared" si="4"/>
        <v/>
      </c>
      <c r="V40" s="75"/>
      <c r="W40" s="75"/>
      <c r="X40" s="75"/>
      <c r="Y40" s="71"/>
      <c r="Z40" s="75"/>
      <c r="AA40" s="71"/>
      <c r="AB40" s="75"/>
      <c r="AC40" s="71"/>
      <c r="AD40" s="75"/>
      <c r="AE40" s="71"/>
      <c r="AF40" s="75"/>
      <c r="AG40" s="71"/>
      <c r="AH40" s="74"/>
      <c r="AI40" s="71"/>
      <c r="AJ40" s="75"/>
      <c r="AK40" s="71"/>
      <c r="AL40" s="71"/>
      <c r="AM40" s="71"/>
      <c r="AN40" s="71"/>
      <c r="AO40" s="71"/>
      <c r="AP40" s="71"/>
      <c r="AQ40" s="71"/>
      <c r="AR40" s="71"/>
      <c r="AS40" s="71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</row>
    <row r="41">
      <c r="A41" s="63"/>
      <c r="B41" s="75"/>
      <c r="C41" s="71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2">
        <f t="shared" si="1"/>
        <v>0</v>
      </c>
      <c r="O41" s="71"/>
      <c r="P41" s="72">
        <f t="shared" si="5"/>
        <v>0</v>
      </c>
      <c r="Q41" s="65">
        <v>1.0</v>
      </c>
      <c r="R41" s="65">
        <v>3.0</v>
      </c>
      <c r="S41" s="72">
        <f t="shared" si="2"/>
        <v>8</v>
      </c>
      <c r="T41" s="72">
        <f t="shared" si="3"/>
        <v>8</v>
      </c>
      <c r="U41" s="72" t="str">
        <f t="shared" si="4"/>
        <v/>
      </c>
      <c r="V41" s="75"/>
      <c r="W41" s="75"/>
      <c r="X41" s="75"/>
      <c r="Y41" s="71"/>
      <c r="Z41" s="75"/>
      <c r="AA41" s="71"/>
      <c r="AB41" s="75"/>
      <c r="AC41" s="71"/>
      <c r="AD41" s="75"/>
      <c r="AE41" s="71"/>
      <c r="AF41" s="75"/>
      <c r="AG41" s="71"/>
      <c r="AH41" s="74"/>
      <c r="AI41" s="71"/>
      <c r="AJ41" s="75"/>
      <c r="AK41" s="71"/>
      <c r="AL41" s="71"/>
      <c r="AM41" s="71"/>
      <c r="AN41" s="71"/>
      <c r="AO41" s="71"/>
      <c r="AP41" s="71"/>
      <c r="AQ41" s="71"/>
      <c r="AR41" s="71"/>
      <c r="AS41" s="71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</row>
    <row r="42">
      <c r="A42" s="63"/>
      <c r="B42" s="75"/>
      <c r="C42" s="71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2">
        <f t="shared" si="1"/>
        <v>0</v>
      </c>
      <c r="O42" s="71"/>
      <c r="P42" s="72">
        <f t="shared" si="5"/>
        <v>0</v>
      </c>
      <c r="Q42" s="65">
        <v>1.0</v>
      </c>
      <c r="R42" s="65">
        <v>3.0</v>
      </c>
      <c r="S42" s="72">
        <f t="shared" si="2"/>
        <v>8</v>
      </c>
      <c r="T42" s="72">
        <f t="shared" si="3"/>
        <v>8</v>
      </c>
      <c r="U42" s="72" t="str">
        <f t="shared" si="4"/>
        <v/>
      </c>
      <c r="V42" s="75"/>
      <c r="W42" s="75"/>
      <c r="X42" s="75"/>
      <c r="Y42" s="71"/>
      <c r="Z42" s="75"/>
      <c r="AA42" s="71"/>
      <c r="AB42" s="75"/>
      <c r="AC42" s="71"/>
      <c r="AD42" s="75"/>
      <c r="AE42" s="71"/>
      <c r="AF42" s="75"/>
      <c r="AG42" s="71"/>
      <c r="AH42" s="74"/>
      <c r="AI42" s="71"/>
      <c r="AJ42" s="75"/>
      <c r="AK42" s="71"/>
      <c r="AL42" s="71"/>
      <c r="AM42" s="71"/>
      <c r="AN42" s="71"/>
      <c r="AO42" s="71"/>
      <c r="AP42" s="71"/>
      <c r="AQ42" s="71"/>
      <c r="AR42" s="71"/>
      <c r="AS42" s="71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</row>
    <row r="43">
      <c r="A43" s="63"/>
      <c r="B43" s="75"/>
      <c r="C43" s="71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2">
        <f t="shared" si="1"/>
        <v>0</v>
      </c>
      <c r="O43" s="71"/>
      <c r="P43" s="72">
        <f t="shared" si="5"/>
        <v>0</v>
      </c>
      <c r="Q43" s="65">
        <v>1.0</v>
      </c>
      <c r="R43" s="65">
        <v>3.0</v>
      </c>
      <c r="S43" s="72">
        <f t="shared" si="2"/>
        <v>8</v>
      </c>
      <c r="T43" s="72">
        <f t="shared" si="3"/>
        <v>8</v>
      </c>
      <c r="U43" s="72" t="str">
        <f t="shared" si="4"/>
        <v/>
      </c>
      <c r="V43" s="75"/>
      <c r="W43" s="75"/>
      <c r="X43" s="75"/>
      <c r="Y43" s="71"/>
      <c r="Z43" s="75"/>
      <c r="AA43" s="71"/>
      <c r="AB43" s="75"/>
      <c r="AC43" s="71"/>
      <c r="AD43" s="75"/>
      <c r="AE43" s="71"/>
      <c r="AF43" s="75"/>
      <c r="AG43" s="71"/>
      <c r="AH43" s="74"/>
      <c r="AI43" s="71"/>
      <c r="AJ43" s="75"/>
      <c r="AK43" s="71"/>
      <c r="AL43" s="71"/>
      <c r="AM43" s="71"/>
      <c r="AN43" s="71"/>
      <c r="AO43" s="71"/>
      <c r="AP43" s="71"/>
      <c r="AQ43" s="71"/>
      <c r="AR43" s="71"/>
      <c r="AS43" s="71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</row>
    <row r="44">
      <c r="A44" s="63"/>
      <c r="B44" s="75"/>
      <c r="C44" s="71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2">
        <f t="shared" si="1"/>
        <v>0</v>
      </c>
      <c r="O44" s="71"/>
      <c r="P44" s="72">
        <f t="shared" si="5"/>
        <v>0</v>
      </c>
      <c r="Q44" s="65">
        <v>1.0</v>
      </c>
      <c r="R44" s="65">
        <v>3.0</v>
      </c>
      <c r="S44" s="72">
        <f t="shared" si="2"/>
        <v>8</v>
      </c>
      <c r="T44" s="72">
        <f t="shared" si="3"/>
        <v>8</v>
      </c>
      <c r="U44" s="72" t="str">
        <f t="shared" si="4"/>
        <v/>
      </c>
      <c r="V44" s="75"/>
      <c r="W44" s="75"/>
      <c r="X44" s="75"/>
      <c r="Y44" s="71"/>
      <c r="Z44" s="75"/>
      <c r="AA44" s="71"/>
      <c r="AB44" s="75"/>
      <c r="AC44" s="71"/>
      <c r="AD44" s="75"/>
      <c r="AE44" s="71"/>
      <c r="AF44" s="75"/>
      <c r="AG44" s="71"/>
      <c r="AH44" s="74"/>
      <c r="AI44" s="71"/>
      <c r="AJ44" s="75"/>
      <c r="AK44" s="71"/>
      <c r="AL44" s="71"/>
      <c r="AM44" s="71"/>
      <c r="AN44" s="71"/>
      <c r="AO44" s="71"/>
      <c r="AP44" s="71"/>
      <c r="AQ44" s="71"/>
      <c r="AR44" s="71"/>
      <c r="AS44" s="71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</row>
    <row r="45">
      <c r="A45" s="63"/>
      <c r="B45" s="75"/>
      <c r="C45" s="71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2">
        <f t="shared" si="1"/>
        <v>0</v>
      </c>
      <c r="O45" s="71"/>
      <c r="P45" s="72">
        <f t="shared" si="5"/>
        <v>0</v>
      </c>
      <c r="Q45" s="65">
        <v>1.0</v>
      </c>
      <c r="R45" s="65">
        <v>3.0</v>
      </c>
      <c r="S45" s="72">
        <f t="shared" si="2"/>
        <v>8</v>
      </c>
      <c r="T45" s="72">
        <f t="shared" si="3"/>
        <v>8</v>
      </c>
      <c r="U45" s="72" t="str">
        <f t="shared" si="4"/>
        <v/>
      </c>
      <c r="V45" s="75"/>
      <c r="W45" s="75"/>
      <c r="X45" s="75"/>
      <c r="Y45" s="71"/>
      <c r="Z45" s="75"/>
      <c r="AA45" s="71"/>
      <c r="AB45" s="75"/>
      <c r="AC45" s="71"/>
      <c r="AD45" s="75"/>
      <c r="AE45" s="71"/>
      <c r="AF45" s="75"/>
      <c r="AG45" s="71"/>
      <c r="AH45" s="74"/>
      <c r="AI45" s="71"/>
      <c r="AJ45" s="75"/>
      <c r="AK45" s="71"/>
      <c r="AL45" s="71"/>
      <c r="AM45" s="71"/>
      <c r="AN45" s="71"/>
      <c r="AO45" s="71"/>
      <c r="AP45" s="71"/>
      <c r="AQ45" s="71"/>
      <c r="AR45" s="71"/>
      <c r="AS45" s="71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</row>
    <row r="46">
      <c r="A46" s="63"/>
      <c r="B46" s="75"/>
      <c r="C46" s="71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2">
        <f t="shared" si="1"/>
        <v>0</v>
      </c>
      <c r="O46" s="71"/>
      <c r="P46" s="72">
        <f t="shared" si="5"/>
        <v>0</v>
      </c>
      <c r="Q46" s="65">
        <v>1.0</v>
      </c>
      <c r="R46" s="65">
        <v>3.0</v>
      </c>
      <c r="S46" s="72">
        <f t="shared" si="2"/>
        <v>8</v>
      </c>
      <c r="T46" s="72">
        <f t="shared" si="3"/>
        <v>8</v>
      </c>
      <c r="U46" s="72" t="str">
        <f t="shared" si="4"/>
        <v/>
      </c>
      <c r="V46" s="75"/>
      <c r="W46" s="75"/>
      <c r="X46" s="75"/>
      <c r="Y46" s="71"/>
      <c r="Z46" s="75"/>
      <c r="AA46" s="71"/>
      <c r="AB46" s="75"/>
      <c r="AC46" s="71"/>
      <c r="AD46" s="75"/>
      <c r="AE46" s="71"/>
      <c r="AF46" s="75"/>
      <c r="AG46" s="71"/>
      <c r="AH46" s="74"/>
      <c r="AI46" s="71"/>
      <c r="AJ46" s="75"/>
      <c r="AK46" s="71"/>
      <c r="AL46" s="71"/>
      <c r="AM46" s="71"/>
      <c r="AN46" s="71"/>
      <c r="AO46" s="71"/>
      <c r="AP46" s="71"/>
      <c r="AQ46" s="71"/>
      <c r="AR46" s="71"/>
      <c r="AS46" s="71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</row>
    <row r="47">
      <c r="A47" s="63"/>
      <c r="B47" s="75"/>
      <c r="C47" s="71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2">
        <f t="shared" si="1"/>
        <v>0</v>
      </c>
      <c r="O47" s="71"/>
      <c r="P47" s="72">
        <f t="shared" si="5"/>
        <v>0</v>
      </c>
      <c r="Q47" s="65">
        <v>1.0</v>
      </c>
      <c r="R47" s="65">
        <v>3.0</v>
      </c>
      <c r="S47" s="72">
        <f t="shared" si="2"/>
        <v>8</v>
      </c>
      <c r="T47" s="72">
        <f t="shared" si="3"/>
        <v>8</v>
      </c>
      <c r="U47" s="72" t="str">
        <f t="shared" si="4"/>
        <v/>
      </c>
      <c r="V47" s="75"/>
      <c r="W47" s="75"/>
      <c r="X47" s="75"/>
      <c r="Y47" s="71"/>
      <c r="Z47" s="75"/>
      <c r="AA47" s="71"/>
      <c r="AB47" s="75"/>
      <c r="AC47" s="71"/>
      <c r="AD47" s="75"/>
      <c r="AE47" s="71"/>
      <c r="AF47" s="75"/>
      <c r="AG47" s="71"/>
      <c r="AH47" s="74"/>
      <c r="AI47" s="71"/>
      <c r="AJ47" s="75"/>
      <c r="AK47" s="71"/>
      <c r="AL47" s="71"/>
      <c r="AM47" s="71"/>
      <c r="AN47" s="71"/>
      <c r="AO47" s="71"/>
      <c r="AP47" s="71"/>
      <c r="AQ47" s="71"/>
      <c r="AR47" s="71"/>
      <c r="AS47" s="71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</row>
    <row r="48">
      <c r="A48" s="63"/>
      <c r="B48" s="75"/>
      <c r="C48" s="71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2">
        <f t="shared" si="1"/>
        <v>0</v>
      </c>
      <c r="O48" s="71"/>
      <c r="P48" s="72">
        <f t="shared" si="5"/>
        <v>0</v>
      </c>
      <c r="Q48" s="65">
        <v>1.0</v>
      </c>
      <c r="R48" s="65">
        <v>3.0</v>
      </c>
      <c r="S48" s="72">
        <f t="shared" si="2"/>
        <v>8</v>
      </c>
      <c r="T48" s="72">
        <f t="shared" si="3"/>
        <v>8</v>
      </c>
      <c r="U48" s="72" t="str">
        <f t="shared" si="4"/>
        <v/>
      </c>
      <c r="V48" s="75"/>
      <c r="W48" s="75"/>
      <c r="X48" s="75"/>
      <c r="Y48" s="71"/>
      <c r="Z48" s="75"/>
      <c r="AA48" s="71"/>
      <c r="AB48" s="75"/>
      <c r="AC48" s="71"/>
      <c r="AD48" s="75"/>
      <c r="AE48" s="71"/>
      <c r="AF48" s="75"/>
      <c r="AG48" s="71"/>
      <c r="AH48" s="74"/>
      <c r="AI48" s="71"/>
      <c r="AJ48" s="75"/>
      <c r="AK48" s="71"/>
      <c r="AL48" s="71"/>
      <c r="AM48" s="71"/>
      <c r="AN48" s="71"/>
      <c r="AO48" s="71"/>
      <c r="AP48" s="71"/>
      <c r="AQ48" s="71"/>
      <c r="AR48" s="71"/>
      <c r="AS48" s="71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</row>
    <row r="49">
      <c r="A49" s="63"/>
      <c r="B49" s="75"/>
      <c r="C49" s="71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2">
        <f t="shared" si="1"/>
        <v>0</v>
      </c>
      <c r="O49" s="71"/>
      <c r="P49" s="72">
        <f t="shared" si="5"/>
        <v>0</v>
      </c>
      <c r="Q49" s="65">
        <v>1.0</v>
      </c>
      <c r="R49" s="65">
        <v>3.0</v>
      </c>
      <c r="S49" s="72">
        <f t="shared" si="2"/>
        <v>8</v>
      </c>
      <c r="T49" s="72">
        <f t="shared" si="3"/>
        <v>8</v>
      </c>
      <c r="U49" s="72" t="str">
        <f t="shared" si="4"/>
        <v/>
      </c>
      <c r="V49" s="75"/>
      <c r="W49" s="75"/>
      <c r="X49" s="75"/>
      <c r="Y49" s="71"/>
      <c r="Z49" s="75"/>
      <c r="AA49" s="71"/>
      <c r="AB49" s="75"/>
      <c r="AC49" s="71"/>
      <c r="AD49" s="75"/>
      <c r="AE49" s="71"/>
      <c r="AF49" s="75"/>
      <c r="AG49" s="71"/>
      <c r="AH49" s="74"/>
      <c r="AI49" s="71"/>
      <c r="AJ49" s="75"/>
      <c r="AK49" s="71"/>
      <c r="AL49" s="71"/>
      <c r="AM49" s="71"/>
      <c r="AN49" s="71"/>
      <c r="AO49" s="71"/>
      <c r="AP49" s="71"/>
      <c r="AQ49" s="71"/>
      <c r="AR49" s="71"/>
      <c r="AS49" s="71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</row>
    <row r="50">
      <c r="A50" s="63"/>
      <c r="B50" s="75"/>
      <c r="C50" s="71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2">
        <f t="shared" si="1"/>
        <v>0</v>
      </c>
      <c r="O50" s="71"/>
      <c r="P50" s="72">
        <f t="shared" si="5"/>
        <v>0</v>
      </c>
      <c r="Q50" s="65">
        <v>1.0</v>
      </c>
      <c r="R50" s="65">
        <v>3.0</v>
      </c>
      <c r="S50" s="72">
        <f t="shared" si="2"/>
        <v>8</v>
      </c>
      <c r="T50" s="72">
        <f t="shared" si="3"/>
        <v>8</v>
      </c>
      <c r="U50" s="72" t="str">
        <f t="shared" si="4"/>
        <v/>
      </c>
      <c r="V50" s="75"/>
      <c r="W50" s="75"/>
      <c r="X50" s="75"/>
      <c r="Y50" s="71"/>
      <c r="Z50" s="75"/>
      <c r="AA50" s="71"/>
      <c r="AB50" s="75"/>
      <c r="AC50" s="71"/>
      <c r="AD50" s="75"/>
      <c r="AE50" s="71"/>
      <c r="AF50" s="75"/>
      <c r="AG50" s="71"/>
      <c r="AH50" s="74"/>
      <c r="AI50" s="71"/>
      <c r="AJ50" s="75"/>
      <c r="AK50" s="71"/>
      <c r="AL50" s="71"/>
      <c r="AM50" s="71"/>
      <c r="AN50" s="71"/>
      <c r="AO50" s="71"/>
      <c r="AP50" s="71"/>
      <c r="AQ50" s="71"/>
      <c r="AR50" s="71"/>
      <c r="AS50" s="71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</row>
    <row r="51">
      <c r="A51" s="63"/>
      <c r="B51" s="75"/>
      <c r="C51" s="71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2">
        <f t="shared" si="1"/>
        <v>0</v>
      </c>
      <c r="O51" s="71"/>
      <c r="P51" s="72">
        <f t="shared" si="5"/>
        <v>0</v>
      </c>
      <c r="Q51" s="65">
        <v>1.0</v>
      </c>
      <c r="R51" s="65">
        <v>3.0</v>
      </c>
      <c r="S51" s="72">
        <f t="shared" si="2"/>
        <v>8</v>
      </c>
      <c r="T51" s="72">
        <f t="shared" si="3"/>
        <v>8</v>
      </c>
      <c r="U51" s="72" t="str">
        <f t="shared" si="4"/>
        <v/>
      </c>
      <c r="V51" s="75"/>
      <c r="W51" s="75"/>
      <c r="X51" s="75"/>
      <c r="Y51" s="71"/>
      <c r="Z51" s="75"/>
      <c r="AA51" s="71"/>
      <c r="AB51" s="75"/>
      <c r="AC51" s="71"/>
      <c r="AD51" s="75"/>
      <c r="AE51" s="71"/>
      <c r="AF51" s="75"/>
      <c r="AG51" s="71"/>
      <c r="AH51" s="74"/>
      <c r="AI51" s="71"/>
      <c r="AJ51" s="75"/>
      <c r="AK51" s="71"/>
      <c r="AL51" s="71"/>
      <c r="AM51" s="71"/>
      <c r="AN51" s="71"/>
      <c r="AO51" s="71"/>
      <c r="AP51" s="71"/>
      <c r="AQ51" s="71"/>
      <c r="AR51" s="71"/>
      <c r="AS51" s="71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</row>
  </sheetData>
  <mergeCells count="27">
    <mergeCell ref="AM2:AS2"/>
    <mergeCell ref="AT2:AV2"/>
    <mergeCell ref="AJ2:AL2"/>
    <mergeCell ref="BC2:BE3"/>
    <mergeCell ref="BF2:BG3"/>
    <mergeCell ref="AW2:BB3"/>
    <mergeCell ref="AU3:AV3"/>
    <mergeCell ref="C4:C5"/>
    <mergeCell ref="C6:C7"/>
    <mergeCell ref="C8:C9"/>
    <mergeCell ref="B2:B3"/>
    <mergeCell ref="C2:C3"/>
    <mergeCell ref="E2:E3"/>
    <mergeCell ref="F2:F3"/>
    <mergeCell ref="G2:G3"/>
    <mergeCell ref="I2:I3"/>
    <mergeCell ref="H2:H3"/>
    <mergeCell ref="J2:J3"/>
    <mergeCell ref="D2:D3"/>
    <mergeCell ref="V2:W2"/>
    <mergeCell ref="X2:AI2"/>
    <mergeCell ref="L2:L3"/>
    <mergeCell ref="M2:M3"/>
    <mergeCell ref="N2:P2"/>
    <mergeCell ref="Q2:R2"/>
    <mergeCell ref="S2:U2"/>
    <mergeCell ref="K2:K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cols>
    <col customWidth="1" min="1" max="1" width="1.25"/>
    <col customWidth="1" min="2" max="3" width="9.38"/>
    <col customWidth="1" min="4" max="4" width="18.63"/>
    <col customWidth="1" min="5" max="5" width="22.38"/>
    <col customWidth="1" min="6" max="6" width="21.13"/>
    <col customWidth="1" min="7" max="7" width="10.0"/>
    <col customWidth="1" min="8" max="8" width="26.88"/>
    <col customWidth="1" min="9" max="9" width="24.63"/>
    <col customWidth="1" min="10" max="10" width="9.38"/>
    <col customWidth="1" min="11" max="11" width="19.0"/>
    <col customWidth="1" min="12" max="12" width="22.0"/>
    <col customWidth="1" min="13" max="13" width="1.25"/>
  </cols>
  <sheetData>
    <row r="1" ht="6.75" customHeight="1">
      <c r="A1" s="1"/>
      <c r="B1" s="1"/>
      <c r="C1" s="1"/>
      <c r="D1" s="1"/>
      <c r="E1" s="1"/>
      <c r="F1" s="1"/>
      <c r="G1" s="1"/>
      <c r="H1" s="1"/>
      <c r="I1" s="76"/>
      <c r="J1" s="1"/>
      <c r="K1" s="1"/>
      <c r="L1" s="1"/>
      <c r="M1" s="1"/>
    </row>
    <row r="2">
      <c r="A2" s="1"/>
      <c r="B2" s="77" t="s">
        <v>7</v>
      </c>
      <c r="C2" s="69"/>
      <c r="D2" s="69"/>
      <c r="E2" s="69"/>
      <c r="F2" s="69"/>
      <c r="G2" s="69"/>
      <c r="H2" s="69"/>
      <c r="I2" s="78"/>
      <c r="J2" s="69"/>
      <c r="K2" s="69"/>
      <c r="L2" s="69"/>
      <c r="M2" s="1"/>
    </row>
    <row r="3">
      <c r="A3" s="63"/>
      <c r="B3" s="57" t="s">
        <v>131</v>
      </c>
      <c r="C3" s="58"/>
      <c r="D3" s="58"/>
      <c r="E3" s="58"/>
      <c r="F3" s="59"/>
      <c r="G3" s="57" t="s">
        <v>132</v>
      </c>
      <c r="H3" s="58"/>
      <c r="I3" s="59"/>
      <c r="J3" s="79" t="s">
        <v>133</v>
      </c>
      <c r="K3" s="58"/>
      <c r="L3" s="59"/>
      <c r="M3" s="80"/>
    </row>
    <row r="4">
      <c r="A4" s="63"/>
      <c r="B4" s="81" t="s">
        <v>134</v>
      </c>
      <c r="C4" s="81" t="s">
        <v>135</v>
      </c>
      <c r="D4" s="81" t="s">
        <v>59</v>
      </c>
      <c r="E4" s="81" t="s">
        <v>136</v>
      </c>
      <c r="F4" s="81" t="s">
        <v>137</v>
      </c>
      <c r="G4" s="82" t="s">
        <v>138</v>
      </c>
      <c r="H4" s="82" t="s">
        <v>139</v>
      </c>
      <c r="I4" s="83" t="s">
        <v>137</v>
      </c>
      <c r="J4" s="84" t="s">
        <v>138</v>
      </c>
      <c r="K4" s="84" t="s">
        <v>139</v>
      </c>
      <c r="L4" s="84" t="s">
        <v>137</v>
      </c>
      <c r="M4" s="80"/>
    </row>
    <row r="5">
      <c r="A5" s="63"/>
      <c r="B5" s="85" t="s">
        <v>140</v>
      </c>
      <c r="C5" s="86" t="s">
        <v>30</v>
      </c>
      <c r="D5" s="86" t="s">
        <v>141</v>
      </c>
      <c r="E5" s="87"/>
      <c r="F5" s="62"/>
      <c r="G5" s="85" t="s">
        <v>11</v>
      </c>
      <c r="H5" s="86" t="s">
        <v>142</v>
      </c>
      <c r="I5" s="62"/>
      <c r="J5" s="88" t="s">
        <v>10</v>
      </c>
      <c r="K5" s="89" t="s">
        <v>143</v>
      </c>
      <c r="L5" s="62"/>
      <c r="M5" s="80"/>
    </row>
    <row r="6">
      <c r="A6" s="63"/>
      <c r="B6" s="85" t="s">
        <v>140</v>
      </c>
      <c r="C6" s="86" t="s">
        <v>30</v>
      </c>
      <c r="D6" s="86" t="s">
        <v>141</v>
      </c>
      <c r="E6" s="86" t="s">
        <v>142</v>
      </c>
      <c r="F6" s="70"/>
      <c r="G6" s="85" t="s">
        <v>11</v>
      </c>
      <c r="H6" s="90" t="s">
        <v>142</v>
      </c>
      <c r="I6" s="70"/>
      <c r="J6" s="91" t="s">
        <v>10</v>
      </c>
      <c r="K6" s="92" t="s">
        <v>143</v>
      </c>
      <c r="L6" s="93"/>
      <c r="M6" s="80"/>
    </row>
    <row r="7">
      <c r="A7" s="63"/>
      <c r="B7" s="94" t="s">
        <v>140</v>
      </c>
      <c r="C7" s="90" t="s">
        <v>30</v>
      </c>
      <c r="D7" s="90" t="s">
        <v>141</v>
      </c>
      <c r="E7" s="90" t="s">
        <v>142</v>
      </c>
      <c r="F7" s="95" t="s">
        <v>144</v>
      </c>
      <c r="G7" s="94" t="s">
        <v>11</v>
      </c>
      <c r="H7" s="34" t="s">
        <v>142</v>
      </c>
      <c r="I7" s="95" t="s">
        <v>144</v>
      </c>
      <c r="J7" s="96" t="s">
        <v>10</v>
      </c>
      <c r="K7" s="36" t="s">
        <v>143</v>
      </c>
      <c r="L7" s="97" t="s">
        <v>144</v>
      </c>
      <c r="M7" s="80"/>
    </row>
    <row r="8">
      <c r="A8" s="63"/>
      <c r="B8" s="98" t="s">
        <v>140</v>
      </c>
      <c r="C8" s="34" t="s">
        <v>30</v>
      </c>
      <c r="D8" s="34" t="s">
        <v>141</v>
      </c>
      <c r="E8" s="34" t="s">
        <v>142</v>
      </c>
      <c r="F8" s="97" t="s">
        <v>145</v>
      </c>
      <c r="G8" s="98" t="s">
        <v>11</v>
      </c>
      <c r="H8" s="34" t="s">
        <v>142</v>
      </c>
      <c r="I8" s="97" t="s">
        <v>145</v>
      </c>
      <c r="J8" s="96" t="s">
        <v>10</v>
      </c>
      <c r="K8" s="36" t="s">
        <v>143</v>
      </c>
      <c r="L8" s="97" t="s">
        <v>145</v>
      </c>
      <c r="M8" s="80"/>
    </row>
    <row r="9">
      <c r="A9" s="63"/>
      <c r="B9" s="98" t="s">
        <v>140</v>
      </c>
      <c r="C9" s="34" t="s">
        <v>30</v>
      </c>
      <c r="D9" s="34" t="s">
        <v>141</v>
      </c>
      <c r="E9" s="34" t="s">
        <v>142</v>
      </c>
      <c r="F9" s="97" t="s">
        <v>114</v>
      </c>
      <c r="G9" s="98" t="s">
        <v>11</v>
      </c>
      <c r="H9" s="34" t="s">
        <v>142</v>
      </c>
      <c r="I9" s="97" t="s">
        <v>114</v>
      </c>
      <c r="J9" s="96" t="s">
        <v>10</v>
      </c>
      <c r="K9" s="36" t="s">
        <v>143</v>
      </c>
      <c r="L9" s="97" t="s">
        <v>114</v>
      </c>
      <c r="M9" s="80"/>
    </row>
    <row r="10">
      <c r="A10" s="63"/>
      <c r="B10" s="98" t="s">
        <v>140</v>
      </c>
      <c r="C10" s="34" t="s">
        <v>30</v>
      </c>
      <c r="D10" s="34" t="s">
        <v>141</v>
      </c>
      <c r="E10" s="34" t="s">
        <v>142</v>
      </c>
      <c r="F10" s="97" t="s">
        <v>146</v>
      </c>
      <c r="G10" s="98" t="s">
        <v>11</v>
      </c>
      <c r="H10" s="34" t="s">
        <v>142</v>
      </c>
      <c r="I10" s="97" t="s">
        <v>146</v>
      </c>
      <c r="J10" s="96" t="s">
        <v>10</v>
      </c>
      <c r="K10" s="36" t="s">
        <v>143</v>
      </c>
      <c r="L10" s="97" t="s">
        <v>146</v>
      </c>
      <c r="M10" s="80"/>
    </row>
    <row r="11">
      <c r="A11" s="63"/>
      <c r="B11" s="98" t="s">
        <v>140</v>
      </c>
      <c r="C11" s="34" t="s">
        <v>30</v>
      </c>
      <c r="D11" s="34" t="s">
        <v>141</v>
      </c>
      <c r="E11" s="34" t="s">
        <v>142</v>
      </c>
      <c r="F11" s="97" t="s">
        <v>147</v>
      </c>
      <c r="G11" s="98" t="s">
        <v>11</v>
      </c>
      <c r="H11" s="34" t="s">
        <v>142</v>
      </c>
      <c r="I11" s="97" t="s">
        <v>147</v>
      </c>
      <c r="J11" s="96" t="s">
        <v>10</v>
      </c>
      <c r="K11" s="36" t="s">
        <v>143</v>
      </c>
      <c r="L11" s="97" t="s">
        <v>147</v>
      </c>
      <c r="M11" s="80"/>
    </row>
    <row r="12">
      <c r="A12" s="63"/>
      <c r="B12" s="98" t="s">
        <v>140</v>
      </c>
      <c r="C12" s="34" t="s">
        <v>30</v>
      </c>
      <c r="D12" s="34" t="s">
        <v>141</v>
      </c>
      <c r="E12" s="34" t="s">
        <v>148</v>
      </c>
      <c r="F12" s="93"/>
      <c r="G12" s="98" t="s">
        <v>11</v>
      </c>
      <c r="H12" s="34" t="s">
        <v>148</v>
      </c>
      <c r="I12" s="93"/>
      <c r="J12" s="96" t="s">
        <v>10</v>
      </c>
      <c r="K12" s="36" t="s">
        <v>149</v>
      </c>
      <c r="L12" s="93"/>
      <c r="M12" s="80"/>
    </row>
    <row r="13">
      <c r="A13" s="63"/>
      <c r="B13" s="98" t="s">
        <v>140</v>
      </c>
      <c r="C13" s="34" t="s">
        <v>30</v>
      </c>
      <c r="D13" s="34" t="s">
        <v>141</v>
      </c>
      <c r="E13" s="34" t="s">
        <v>148</v>
      </c>
      <c r="F13" s="99" t="s">
        <v>150</v>
      </c>
      <c r="G13" s="98" t="s">
        <v>11</v>
      </c>
      <c r="H13" s="34" t="s">
        <v>148</v>
      </c>
      <c r="I13" s="100" t="s">
        <v>150</v>
      </c>
      <c r="J13" s="96" t="s">
        <v>10</v>
      </c>
      <c r="K13" s="36" t="s">
        <v>149</v>
      </c>
      <c r="L13" s="97" t="s">
        <v>151</v>
      </c>
      <c r="M13" s="80"/>
    </row>
    <row r="14">
      <c r="A14" s="63"/>
      <c r="B14" s="98" t="s">
        <v>140</v>
      </c>
      <c r="C14" s="34" t="s">
        <v>30</v>
      </c>
      <c r="D14" s="34" t="s">
        <v>141</v>
      </c>
      <c r="E14" s="34" t="s">
        <v>152</v>
      </c>
      <c r="F14" s="99" t="s">
        <v>150</v>
      </c>
      <c r="G14" s="98" t="s">
        <v>9</v>
      </c>
      <c r="H14" s="34" t="s">
        <v>153</v>
      </c>
      <c r="I14" s="100" t="s">
        <v>150</v>
      </c>
      <c r="J14" s="96" t="s">
        <v>10</v>
      </c>
      <c r="K14" s="36" t="s">
        <v>154</v>
      </c>
      <c r="L14" s="93"/>
      <c r="M14" s="80"/>
    </row>
    <row r="15">
      <c r="A15" s="63"/>
      <c r="B15" s="98" t="s">
        <v>140</v>
      </c>
      <c r="C15" s="34" t="s">
        <v>30</v>
      </c>
      <c r="D15" s="34" t="s">
        <v>141</v>
      </c>
      <c r="E15" s="34" t="s">
        <v>149</v>
      </c>
      <c r="F15" s="97" t="s">
        <v>155</v>
      </c>
      <c r="G15" s="98" t="s">
        <v>11</v>
      </c>
      <c r="H15" s="34" t="s">
        <v>149</v>
      </c>
      <c r="I15" s="97" t="s">
        <v>155</v>
      </c>
      <c r="J15" s="96" t="s">
        <v>10</v>
      </c>
      <c r="K15" s="36" t="s">
        <v>149</v>
      </c>
      <c r="L15" s="97" t="s">
        <v>155</v>
      </c>
      <c r="M15" s="80"/>
    </row>
    <row r="16">
      <c r="A16" s="63"/>
      <c r="B16" s="98" t="s">
        <v>140</v>
      </c>
      <c r="C16" s="34" t="s">
        <v>30</v>
      </c>
      <c r="D16" s="34" t="s">
        <v>141</v>
      </c>
      <c r="E16" s="34" t="s">
        <v>149</v>
      </c>
      <c r="F16" s="97" t="s">
        <v>156</v>
      </c>
      <c r="G16" s="98" t="s">
        <v>11</v>
      </c>
      <c r="H16" s="34" t="s">
        <v>149</v>
      </c>
      <c r="I16" s="97" t="s">
        <v>156</v>
      </c>
      <c r="J16" s="96" t="s">
        <v>10</v>
      </c>
      <c r="K16" s="36" t="s">
        <v>149</v>
      </c>
      <c r="L16" s="97" t="s">
        <v>156</v>
      </c>
      <c r="M16" s="80"/>
    </row>
    <row r="17">
      <c r="A17" s="63"/>
      <c r="B17" s="98" t="s">
        <v>140</v>
      </c>
      <c r="C17" s="34" t="s">
        <v>30</v>
      </c>
      <c r="D17" s="34" t="s">
        <v>141</v>
      </c>
      <c r="E17" s="34" t="s">
        <v>149</v>
      </c>
      <c r="F17" s="97" t="s">
        <v>157</v>
      </c>
      <c r="G17" s="98" t="s">
        <v>11</v>
      </c>
      <c r="H17" s="34" t="s">
        <v>149</v>
      </c>
      <c r="I17" s="97" t="s">
        <v>157</v>
      </c>
      <c r="J17" s="96" t="s">
        <v>10</v>
      </c>
      <c r="K17" s="36" t="s">
        <v>149</v>
      </c>
      <c r="L17" s="97" t="s">
        <v>157</v>
      </c>
      <c r="M17" s="80"/>
    </row>
    <row r="18">
      <c r="A18" s="63"/>
      <c r="B18" s="98" t="s">
        <v>140</v>
      </c>
      <c r="C18" s="34" t="s">
        <v>30</v>
      </c>
      <c r="D18" s="34" t="s">
        <v>141</v>
      </c>
      <c r="E18" s="34" t="s">
        <v>149</v>
      </c>
      <c r="F18" s="97" t="s">
        <v>151</v>
      </c>
      <c r="G18" s="98" t="s">
        <v>11</v>
      </c>
      <c r="H18" s="34" t="s">
        <v>149</v>
      </c>
      <c r="I18" s="97" t="s">
        <v>151</v>
      </c>
      <c r="J18" s="96" t="s">
        <v>10</v>
      </c>
      <c r="K18" s="36" t="s">
        <v>149</v>
      </c>
      <c r="L18" s="97" t="s">
        <v>151</v>
      </c>
      <c r="M18" s="80"/>
    </row>
    <row r="19">
      <c r="A19" s="63"/>
      <c r="B19" s="98" t="s">
        <v>140</v>
      </c>
      <c r="C19" s="34" t="s">
        <v>30</v>
      </c>
      <c r="D19" s="34" t="s">
        <v>141</v>
      </c>
      <c r="E19" s="34" t="s">
        <v>149</v>
      </c>
      <c r="F19" s="97" t="s">
        <v>147</v>
      </c>
      <c r="G19" s="98" t="s">
        <v>11</v>
      </c>
      <c r="H19" s="34" t="s">
        <v>149</v>
      </c>
      <c r="I19" s="97" t="s">
        <v>147</v>
      </c>
      <c r="J19" s="96" t="s">
        <v>10</v>
      </c>
      <c r="K19" s="36" t="s">
        <v>149</v>
      </c>
      <c r="L19" s="97" t="s">
        <v>147</v>
      </c>
      <c r="M19" s="80"/>
    </row>
    <row r="20">
      <c r="A20" s="63"/>
      <c r="B20" s="98" t="s">
        <v>140</v>
      </c>
      <c r="C20" s="34" t="s">
        <v>30</v>
      </c>
      <c r="D20" s="34" t="s">
        <v>129</v>
      </c>
      <c r="E20" s="35"/>
      <c r="F20" s="93"/>
      <c r="G20" s="98" t="s">
        <v>11</v>
      </c>
      <c r="H20" s="34" t="s">
        <v>129</v>
      </c>
      <c r="I20" s="93"/>
      <c r="J20" s="96" t="s">
        <v>10</v>
      </c>
      <c r="K20" s="34" t="s">
        <v>129</v>
      </c>
      <c r="L20" s="93"/>
      <c r="M20" s="80"/>
    </row>
    <row r="21">
      <c r="A21" s="63"/>
      <c r="B21" s="101" t="s">
        <v>140</v>
      </c>
      <c r="C21" s="102" t="s">
        <v>30</v>
      </c>
      <c r="D21" s="102" t="s">
        <v>129</v>
      </c>
      <c r="E21" s="102" t="s">
        <v>158</v>
      </c>
      <c r="F21" s="103"/>
      <c r="G21" s="98" t="s">
        <v>11</v>
      </c>
      <c r="H21" s="34" t="s">
        <v>129</v>
      </c>
      <c r="I21" s="104" t="s">
        <v>159</v>
      </c>
      <c r="J21" s="96" t="s">
        <v>10</v>
      </c>
      <c r="K21" s="34" t="s">
        <v>129</v>
      </c>
      <c r="L21" s="97" t="s">
        <v>160</v>
      </c>
      <c r="M21" s="80"/>
    </row>
    <row r="22">
      <c r="A22" s="63"/>
      <c r="B22" s="98" t="s">
        <v>140</v>
      </c>
      <c r="C22" s="34" t="s">
        <v>30</v>
      </c>
      <c r="D22" s="34" t="s">
        <v>129</v>
      </c>
      <c r="E22" s="34" t="s">
        <v>159</v>
      </c>
      <c r="F22" s="105"/>
      <c r="G22" s="98" t="s">
        <v>11</v>
      </c>
      <c r="H22" s="34" t="s">
        <v>129</v>
      </c>
      <c r="I22" s="104" t="s">
        <v>159</v>
      </c>
      <c r="J22" s="96" t="s">
        <v>10</v>
      </c>
      <c r="K22" s="34" t="s">
        <v>129</v>
      </c>
      <c r="L22" s="97" t="s">
        <v>160</v>
      </c>
      <c r="M22" s="80"/>
    </row>
    <row r="23">
      <c r="A23" s="63"/>
      <c r="B23" s="98" t="s">
        <v>140</v>
      </c>
      <c r="C23" s="34" t="s">
        <v>30</v>
      </c>
      <c r="D23" s="34" t="s">
        <v>129</v>
      </c>
      <c r="E23" s="34" t="s">
        <v>161</v>
      </c>
      <c r="F23" s="99" t="s">
        <v>150</v>
      </c>
      <c r="G23" s="98" t="s">
        <v>11</v>
      </c>
      <c r="H23" s="34" t="s">
        <v>161</v>
      </c>
      <c r="I23" s="100" t="s">
        <v>150</v>
      </c>
      <c r="J23" s="96" t="s">
        <v>10</v>
      </c>
      <c r="K23" s="34" t="s">
        <v>129</v>
      </c>
      <c r="L23" s="97" t="s">
        <v>162</v>
      </c>
      <c r="M23" s="80"/>
    </row>
    <row r="24">
      <c r="A24" s="63"/>
      <c r="B24" s="98" t="s">
        <v>140</v>
      </c>
      <c r="C24" s="34" t="s">
        <v>30</v>
      </c>
      <c r="D24" s="34" t="s">
        <v>129</v>
      </c>
      <c r="E24" s="34" t="s">
        <v>163</v>
      </c>
      <c r="F24" s="99" t="s">
        <v>164</v>
      </c>
      <c r="G24" s="98" t="s">
        <v>11</v>
      </c>
      <c r="H24" s="34" t="s">
        <v>129</v>
      </c>
      <c r="I24" s="100" t="s">
        <v>163</v>
      </c>
      <c r="J24" s="96" t="s">
        <v>10</v>
      </c>
      <c r="K24" s="34" t="s">
        <v>129</v>
      </c>
      <c r="L24" s="97" t="s">
        <v>165</v>
      </c>
      <c r="M24" s="80"/>
    </row>
    <row r="25">
      <c r="A25" s="63"/>
      <c r="B25" s="106" t="s">
        <v>140</v>
      </c>
      <c r="C25" s="107" t="s">
        <v>30</v>
      </c>
      <c r="D25" s="108"/>
      <c r="E25" s="108"/>
      <c r="F25" s="109"/>
      <c r="G25" s="110"/>
      <c r="H25" s="108"/>
      <c r="I25" s="111"/>
      <c r="J25" s="96" t="s">
        <v>10</v>
      </c>
      <c r="K25" s="34" t="s">
        <v>129</v>
      </c>
      <c r="L25" s="97" t="s">
        <v>147</v>
      </c>
      <c r="M25" s="80"/>
    </row>
    <row r="26">
      <c r="A26" s="63"/>
      <c r="B26" s="106" t="s">
        <v>140</v>
      </c>
      <c r="C26" s="107" t="s">
        <v>30</v>
      </c>
      <c r="D26" s="108"/>
      <c r="E26" s="108"/>
      <c r="F26" s="109"/>
      <c r="G26" s="110"/>
      <c r="H26" s="108"/>
      <c r="I26" s="111"/>
      <c r="J26" s="96" t="s">
        <v>10</v>
      </c>
      <c r="K26" s="36" t="s">
        <v>34</v>
      </c>
      <c r="L26" s="93"/>
      <c r="M26" s="80"/>
    </row>
    <row r="27">
      <c r="A27" s="63"/>
      <c r="B27" s="106" t="s">
        <v>140</v>
      </c>
      <c r="C27" s="107" t="s">
        <v>30</v>
      </c>
      <c r="D27" s="108"/>
      <c r="E27" s="108"/>
      <c r="F27" s="109"/>
      <c r="G27" s="110"/>
      <c r="H27" s="108"/>
      <c r="I27" s="111"/>
      <c r="J27" s="96" t="s">
        <v>10</v>
      </c>
      <c r="K27" s="36" t="s">
        <v>34</v>
      </c>
      <c r="L27" s="97" t="s">
        <v>166</v>
      </c>
      <c r="M27" s="80"/>
    </row>
    <row r="28">
      <c r="A28" s="63"/>
      <c r="B28" s="106" t="s">
        <v>140</v>
      </c>
      <c r="C28" s="107" t="s">
        <v>30</v>
      </c>
      <c r="D28" s="108"/>
      <c r="E28" s="108"/>
      <c r="F28" s="109"/>
      <c r="G28" s="110"/>
      <c r="H28" s="108"/>
      <c r="I28" s="111"/>
      <c r="J28" s="96" t="s">
        <v>10</v>
      </c>
      <c r="K28" s="36" t="s">
        <v>34</v>
      </c>
      <c r="L28" s="97" t="s">
        <v>167</v>
      </c>
      <c r="M28" s="80"/>
    </row>
    <row r="29">
      <c r="A29" s="63"/>
      <c r="B29" s="106" t="s">
        <v>140</v>
      </c>
      <c r="C29" s="107" t="s">
        <v>30</v>
      </c>
      <c r="D29" s="108"/>
      <c r="E29" s="108"/>
      <c r="F29" s="109"/>
      <c r="G29" s="110"/>
      <c r="H29" s="108"/>
      <c r="I29" s="111"/>
      <c r="J29" s="96" t="s">
        <v>10</v>
      </c>
      <c r="K29" s="36" t="s">
        <v>154</v>
      </c>
      <c r="L29" s="93"/>
      <c r="M29" s="80"/>
    </row>
    <row r="30">
      <c r="A30" s="63"/>
      <c r="B30" s="106" t="s">
        <v>140</v>
      </c>
      <c r="C30" s="107" t="s">
        <v>30</v>
      </c>
      <c r="D30" s="108"/>
      <c r="E30" s="108"/>
      <c r="F30" s="109"/>
      <c r="G30" s="110"/>
      <c r="H30" s="108"/>
      <c r="I30" s="111"/>
      <c r="J30" s="96" t="s">
        <v>10</v>
      </c>
      <c r="K30" s="36" t="s">
        <v>168</v>
      </c>
      <c r="L30" s="93"/>
      <c r="M30" s="80"/>
    </row>
    <row r="31">
      <c r="A31" s="63"/>
      <c r="B31" s="98" t="s">
        <v>140</v>
      </c>
      <c r="C31" s="34" t="s">
        <v>30</v>
      </c>
      <c r="D31" s="34" t="s">
        <v>169</v>
      </c>
      <c r="F31" s="93"/>
      <c r="G31" s="98" t="s">
        <v>9</v>
      </c>
      <c r="H31" s="34" t="s">
        <v>170</v>
      </c>
      <c r="I31" s="93"/>
      <c r="J31" s="96" t="s">
        <v>10</v>
      </c>
      <c r="K31" s="36" t="s">
        <v>170</v>
      </c>
      <c r="L31" s="93"/>
      <c r="M31" s="80"/>
    </row>
    <row r="32">
      <c r="A32" s="63"/>
      <c r="B32" s="98" t="s">
        <v>140</v>
      </c>
      <c r="C32" s="34" t="s">
        <v>30</v>
      </c>
      <c r="D32" s="34" t="s">
        <v>169</v>
      </c>
      <c r="E32" s="34" t="s">
        <v>170</v>
      </c>
      <c r="F32" s="93"/>
      <c r="G32" s="98" t="s">
        <v>9</v>
      </c>
      <c r="H32" s="34" t="s">
        <v>170</v>
      </c>
      <c r="I32" s="93"/>
      <c r="J32" s="96" t="s">
        <v>10</v>
      </c>
      <c r="K32" s="36" t="s">
        <v>170</v>
      </c>
      <c r="L32" s="93"/>
      <c r="M32" s="80"/>
    </row>
    <row r="33">
      <c r="A33" s="63"/>
      <c r="B33" s="98" t="s">
        <v>140</v>
      </c>
      <c r="C33" s="34" t="s">
        <v>30</v>
      </c>
      <c r="D33" s="34" t="s">
        <v>169</v>
      </c>
      <c r="E33" s="34" t="s">
        <v>170</v>
      </c>
      <c r="F33" s="97" t="s">
        <v>171</v>
      </c>
      <c r="G33" s="98" t="s">
        <v>9</v>
      </c>
      <c r="H33" s="34" t="s">
        <v>170</v>
      </c>
      <c r="I33" s="97" t="s">
        <v>171</v>
      </c>
      <c r="J33" s="96" t="s">
        <v>10</v>
      </c>
      <c r="K33" s="36" t="s">
        <v>170</v>
      </c>
      <c r="L33" s="97" t="s">
        <v>171</v>
      </c>
      <c r="M33" s="80"/>
    </row>
    <row r="34">
      <c r="A34" s="63"/>
      <c r="B34" s="98" t="s">
        <v>140</v>
      </c>
      <c r="C34" s="34" t="s">
        <v>30</v>
      </c>
      <c r="D34" s="34" t="s">
        <v>169</v>
      </c>
      <c r="E34" s="34" t="s">
        <v>170</v>
      </c>
      <c r="F34" s="97" t="s">
        <v>172</v>
      </c>
      <c r="G34" s="98" t="s">
        <v>9</v>
      </c>
      <c r="H34" s="34" t="s">
        <v>170</v>
      </c>
      <c r="I34" s="97" t="s">
        <v>172</v>
      </c>
      <c r="J34" s="96" t="s">
        <v>10</v>
      </c>
      <c r="K34" s="36" t="s">
        <v>170</v>
      </c>
      <c r="L34" s="97" t="s">
        <v>172</v>
      </c>
      <c r="M34" s="80"/>
    </row>
    <row r="35">
      <c r="A35" s="63"/>
      <c r="B35" s="98" t="s">
        <v>140</v>
      </c>
      <c r="C35" s="34" t="s">
        <v>30</v>
      </c>
      <c r="D35" s="34" t="s">
        <v>169</v>
      </c>
      <c r="E35" s="34" t="s">
        <v>170</v>
      </c>
      <c r="F35" s="97" t="s">
        <v>173</v>
      </c>
      <c r="G35" s="98" t="s">
        <v>9</v>
      </c>
      <c r="H35" s="34" t="s">
        <v>170</v>
      </c>
      <c r="I35" s="97" t="s">
        <v>173</v>
      </c>
      <c r="J35" s="96" t="s">
        <v>10</v>
      </c>
      <c r="K35" s="36" t="s">
        <v>170</v>
      </c>
      <c r="L35" s="97" t="s">
        <v>173</v>
      </c>
      <c r="M35" s="80"/>
    </row>
    <row r="36">
      <c r="A36" s="63"/>
      <c r="B36" s="98" t="s">
        <v>140</v>
      </c>
      <c r="C36" s="34" t="s">
        <v>30</v>
      </c>
      <c r="D36" s="34" t="s">
        <v>169</v>
      </c>
      <c r="E36" s="34" t="s">
        <v>174</v>
      </c>
      <c r="F36" s="97" t="s">
        <v>175</v>
      </c>
      <c r="G36" s="98" t="s">
        <v>9</v>
      </c>
      <c r="H36" s="34" t="s">
        <v>174</v>
      </c>
      <c r="I36" s="97" t="s">
        <v>175</v>
      </c>
      <c r="J36" s="96" t="s">
        <v>10</v>
      </c>
      <c r="K36" s="36" t="s">
        <v>176</v>
      </c>
      <c r="L36" s="97" t="s">
        <v>175</v>
      </c>
      <c r="M36" s="80"/>
    </row>
    <row r="37">
      <c r="A37" s="63"/>
      <c r="B37" s="98" t="s">
        <v>140</v>
      </c>
      <c r="C37" s="34" t="s">
        <v>30</v>
      </c>
      <c r="D37" s="34" t="s">
        <v>169</v>
      </c>
      <c r="E37" s="34" t="s">
        <v>174</v>
      </c>
      <c r="F37" s="97" t="s">
        <v>177</v>
      </c>
      <c r="G37" s="98" t="s">
        <v>9</v>
      </c>
      <c r="H37" s="34" t="s">
        <v>174</v>
      </c>
      <c r="I37" s="97" t="s">
        <v>177</v>
      </c>
      <c r="J37" s="96" t="s">
        <v>10</v>
      </c>
      <c r="K37" s="36" t="s">
        <v>176</v>
      </c>
      <c r="L37" s="97" t="s">
        <v>177</v>
      </c>
      <c r="M37" s="80"/>
    </row>
    <row r="38">
      <c r="A38" s="63"/>
      <c r="B38" s="98" t="s">
        <v>140</v>
      </c>
      <c r="C38" s="34" t="s">
        <v>30</v>
      </c>
      <c r="D38" s="34" t="s">
        <v>169</v>
      </c>
      <c r="E38" s="34" t="s">
        <v>174</v>
      </c>
      <c r="F38" s="97" t="s">
        <v>178</v>
      </c>
      <c r="G38" s="98" t="s">
        <v>9</v>
      </c>
      <c r="H38" s="34" t="s">
        <v>174</v>
      </c>
      <c r="I38" s="97" t="s">
        <v>178</v>
      </c>
      <c r="J38" s="96" t="s">
        <v>10</v>
      </c>
      <c r="K38" s="36" t="s">
        <v>176</v>
      </c>
      <c r="L38" s="97" t="s">
        <v>178</v>
      </c>
      <c r="M38" s="80"/>
    </row>
    <row r="39">
      <c r="A39" s="63"/>
      <c r="B39" s="98" t="s">
        <v>140</v>
      </c>
      <c r="C39" s="34" t="s">
        <v>30</v>
      </c>
      <c r="D39" s="34" t="s">
        <v>169</v>
      </c>
      <c r="E39" s="34" t="s">
        <v>179</v>
      </c>
      <c r="F39" s="97" t="s">
        <v>180</v>
      </c>
      <c r="G39" s="98" t="s">
        <v>9</v>
      </c>
      <c r="H39" s="34" t="s">
        <v>179</v>
      </c>
      <c r="I39" s="97" t="s">
        <v>180</v>
      </c>
      <c r="J39" s="96" t="s">
        <v>10</v>
      </c>
      <c r="K39" s="36" t="s">
        <v>181</v>
      </c>
      <c r="L39" s="97" t="s">
        <v>180</v>
      </c>
      <c r="M39" s="80"/>
    </row>
    <row r="40">
      <c r="A40" s="63"/>
      <c r="B40" s="98" t="s">
        <v>140</v>
      </c>
      <c r="C40" s="34" t="s">
        <v>30</v>
      </c>
      <c r="D40" s="34" t="s">
        <v>169</v>
      </c>
      <c r="E40" s="34" t="s">
        <v>179</v>
      </c>
      <c r="F40" s="97" t="s">
        <v>182</v>
      </c>
      <c r="G40" s="98" t="s">
        <v>9</v>
      </c>
      <c r="H40" s="34" t="s">
        <v>179</v>
      </c>
      <c r="I40" s="97" t="s">
        <v>182</v>
      </c>
      <c r="J40" s="96" t="s">
        <v>10</v>
      </c>
      <c r="K40" s="36" t="s">
        <v>181</v>
      </c>
      <c r="L40" s="97" t="s">
        <v>182</v>
      </c>
      <c r="M40" s="80"/>
    </row>
    <row r="41">
      <c r="A41" s="63"/>
      <c r="B41" s="98" t="s">
        <v>140</v>
      </c>
      <c r="C41" s="34" t="s">
        <v>30</v>
      </c>
      <c r="D41" s="34" t="s">
        <v>169</v>
      </c>
      <c r="E41" s="34" t="s">
        <v>179</v>
      </c>
      <c r="F41" s="97" t="s">
        <v>183</v>
      </c>
      <c r="G41" s="98" t="s">
        <v>9</v>
      </c>
      <c r="H41" s="34" t="s">
        <v>179</v>
      </c>
      <c r="I41" s="97" t="s">
        <v>183</v>
      </c>
      <c r="J41" s="96" t="s">
        <v>10</v>
      </c>
      <c r="K41" s="36" t="s">
        <v>181</v>
      </c>
      <c r="L41" s="97" t="s">
        <v>183</v>
      </c>
      <c r="M41" s="80"/>
    </row>
    <row r="42">
      <c r="A42" s="63"/>
      <c r="B42" s="98" t="s">
        <v>140</v>
      </c>
      <c r="C42" s="34" t="s">
        <v>30</v>
      </c>
      <c r="D42" s="34" t="s">
        <v>169</v>
      </c>
      <c r="E42" s="34" t="s">
        <v>179</v>
      </c>
      <c r="F42" s="97" t="s">
        <v>184</v>
      </c>
      <c r="G42" s="98" t="s">
        <v>9</v>
      </c>
      <c r="H42" s="34" t="s">
        <v>179</v>
      </c>
      <c r="I42" s="97" t="s">
        <v>184</v>
      </c>
      <c r="J42" s="96" t="s">
        <v>10</v>
      </c>
      <c r="K42" s="36" t="s">
        <v>181</v>
      </c>
      <c r="L42" s="97" t="s">
        <v>184</v>
      </c>
      <c r="M42" s="80"/>
    </row>
    <row r="43">
      <c r="A43" s="63"/>
      <c r="B43" s="98" t="s">
        <v>140</v>
      </c>
      <c r="C43" s="34" t="s">
        <v>30</v>
      </c>
      <c r="D43" s="34" t="s">
        <v>169</v>
      </c>
      <c r="E43" s="34" t="s">
        <v>185</v>
      </c>
      <c r="F43" s="99" t="s">
        <v>150</v>
      </c>
      <c r="G43" s="98" t="s">
        <v>14</v>
      </c>
      <c r="H43" s="34" t="s">
        <v>186</v>
      </c>
      <c r="I43" s="100" t="s">
        <v>150</v>
      </c>
      <c r="J43" s="96" t="s">
        <v>10</v>
      </c>
      <c r="K43" s="36" t="s">
        <v>187</v>
      </c>
      <c r="L43" s="97" t="s">
        <v>185</v>
      </c>
      <c r="M43" s="80"/>
    </row>
    <row r="44">
      <c r="A44" s="63"/>
      <c r="B44" s="98" t="s">
        <v>140</v>
      </c>
      <c r="C44" s="34" t="s">
        <v>30</v>
      </c>
      <c r="D44" s="34" t="s">
        <v>169</v>
      </c>
      <c r="E44" s="34" t="s">
        <v>188</v>
      </c>
      <c r="F44" s="99" t="s">
        <v>150</v>
      </c>
      <c r="G44" s="112"/>
      <c r="H44" s="113"/>
      <c r="I44" s="114"/>
      <c r="J44" s="96" t="s">
        <v>10</v>
      </c>
      <c r="K44" s="36" t="s">
        <v>170</v>
      </c>
      <c r="L44" s="97" t="s">
        <v>188</v>
      </c>
      <c r="M44" s="80"/>
    </row>
    <row r="45">
      <c r="A45" s="63"/>
      <c r="B45" s="98" t="s">
        <v>140</v>
      </c>
      <c r="C45" s="34" t="s">
        <v>30</v>
      </c>
      <c r="D45" s="34" t="s">
        <v>169</v>
      </c>
      <c r="E45" s="34" t="s">
        <v>189</v>
      </c>
      <c r="F45" s="99" t="s">
        <v>150</v>
      </c>
      <c r="G45" s="98" t="s">
        <v>9</v>
      </c>
      <c r="H45" s="34" t="s">
        <v>190</v>
      </c>
      <c r="I45" s="100" t="s">
        <v>150</v>
      </c>
      <c r="J45" s="96" t="s">
        <v>10</v>
      </c>
      <c r="K45" s="36" t="s">
        <v>168</v>
      </c>
      <c r="L45" s="93"/>
      <c r="M45" s="80"/>
    </row>
    <row r="46">
      <c r="A46" s="63"/>
      <c r="B46" s="98" t="s">
        <v>140</v>
      </c>
      <c r="C46" s="34" t="s">
        <v>30</v>
      </c>
      <c r="D46" s="34" t="s">
        <v>169</v>
      </c>
      <c r="E46" s="34" t="s">
        <v>191</v>
      </c>
      <c r="F46" s="99" t="s">
        <v>150</v>
      </c>
      <c r="G46" s="98" t="s">
        <v>11</v>
      </c>
      <c r="H46" s="34" t="s">
        <v>187</v>
      </c>
      <c r="I46" s="100" t="s">
        <v>150</v>
      </c>
      <c r="J46" s="96" t="s">
        <v>10</v>
      </c>
      <c r="K46" s="36" t="s">
        <v>187</v>
      </c>
      <c r="L46" s="97" t="s">
        <v>192</v>
      </c>
      <c r="M46" s="80"/>
    </row>
    <row r="47">
      <c r="A47" s="63"/>
      <c r="B47" s="98" t="s">
        <v>140</v>
      </c>
      <c r="C47" s="34" t="s">
        <v>30</v>
      </c>
      <c r="D47" s="34" t="s">
        <v>193</v>
      </c>
      <c r="E47" s="34" t="s">
        <v>194</v>
      </c>
      <c r="F47" s="99" t="s">
        <v>150</v>
      </c>
      <c r="G47" s="98" t="s">
        <v>11</v>
      </c>
      <c r="H47" s="34" t="s">
        <v>187</v>
      </c>
      <c r="I47" s="100" t="s">
        <v>150</v>
      </c>
      <c r="J47" s="96" t="s">
        <v>10</v>
      </c>
      <c r="K47" s="36" t="s">
        <v>187</v>
      </c>
      <c r="L47" s="93"/>
      <c r="M47" s="80"/>
    </row>
    <row r="48">
      <c r="A48" s="63"/>
      <c r="B48" s="98" t="s">
        <v>140</v>
      </c>
      <c r="C48" s="34" t="s">
        <v>30</v>
      </c>
      <c r="D48" s="34" t="s">
        <v>193</v>
      </c>
      <c r="E48" s="34" t="s">
        <v>195</v>
      </c>
      <c r="F48" s="99" t="s">
        <v>150</v>
      </c>
      <c r="G48" s="98" t="s">
        <v>11</v>
      </c>
      <c r="H48" s="34" t="s">
        <v>187</v>
      </c>
      <c r="I48" s="100" t="s">
        <v>150</v>
      </c>
      <c r="J48" s="96" t="s">
        <v>10</v>
      </c>
      <c r="K48" s="36" t="s">
        <v>187</v>
      </c>
      <c r="L48" s="97" t="s">
        <v>195</v>
      </c>
      <c r="M48" s="80"/>
    </row>
    <row r="49">
      <c r="A49" s="63"/>
      <c r="B49" s="98" t="s">
        <v>140</v>
      </c>
      <c r="C49" s="34" t="s">
        <v>30</v>
      </c>
      <c r="D49" s="34" t="s">
        <v>193</v>
      </c>
      <c r="E49" s="34" t="s">
        <v>192</v>
      </c>
      <c r="F49" s="99" t="s">
        <v>150</v>
      </c>
      <c r="G49" s="98" t="s">
        <v>11</v>
      </c>
      <c r="H49" s="34" t="s">
        <v>187</v>
      </c>
      <c r="I49" s="100" t="s">
        <v>150</v>
      </c>
      <c r="J49" s="96" t="s">
        <v>10</v>
      </c>
      <c r="K49" s="36" t="s">
        <v>187</v>
      </c>
      <c r="L49" s="97" t="s">
        <v>196</v>
      </c>
      <c r="M49" s="80"/>
    </row>
    <row r="50">
      <c r="A50" s="63"/>
      <c r="B50" s="98" t="s">
        <v>140</v>
      </c>
      <c r="C50" s="34" t="s">
        <v>30</v>
      </c>
      <c r="D50" s="34" t="s">
        <v>193</v>
      </c>
      <c r="E50" s="34" t="s">
        <v>197</v>
      </c>
      <c r="F50" s="99" t="s">
        <v>150</v>
      </c>
      <c r="G50" s="98" t="s">
        <v>14</v>
      </c>
      <c r="H50" s="34" t="s">
        <v>186</v>
      </c>
      <c r="I50" s="100" t="s">
        <v>150</v>
      </c>
      <c r="J50" s="96" t="s">
        <v>10</v>
      </c>
      <c r="K50" s="36" t="s">
        <v>187</v>
      </c>
      <c r="L50" s="97" t="s">
        <v>198</v>
      </c>
      <c r="M50" s="80"/>
    </row>
    <row r="51">
      <c r="A51" s="63"/>
      <c r="B51" s="98" t="s">
        <v>140</v>
      </c>
      <c r="C51" s="34" t="s">
        <v>30</v>
      </c>
      <c r="D51" s="34" t="s">
        <v>193</v>
      </c>
      <c r="E51" s="34" t="s">
        <v>199</v>
      </c>
      <c r="F51" s="99" t="s">
        <v>150</v>
      </c>
      <c r="G51" s="98" t="s">
        <v>14</v>
      </c>
      <c r="H51" s="34" t="s">
        <v>193</v>
      </c>
      <c r="I51" s="100" t="s">
        <v>150</v>
      </c>
      <c r="J51" s="96" t="s">
        <v>10</v>
      </c>
      <c r="K51" s="36" t="s">
        <v>187</v>
      </c>
      <c r="L51" s="93"/>
      <c r="M51" s="80"/>
    </row>
    <row r="52">
      <c r="A52" s="63"/>
      <c r="B52" s="106" t="s">
        <v>140</v>
      </c>
      <c r="C52" s="107" t="s">
        <v>30</v>
      </c>
      <c r="D52" s="108"/>
      <c r="E52" s="108"/>
      <c r="F52" s="109"/>
      <c r="G52" s="110"/>
      <c r="H52" s="108"/>
      <c r="I52" s="111"/>
      <c r="J52" s="96" t="s">
        <v>10</v>
      </c>
      <c r="K52" s="36" t="s">
        <v>187</v>
      </c>
      <c r="L52" s="97" t="s">
        <v>200</v>
      </c>
      <c r="M52" s="80"/>
    </row>
    <row r="53">
      <c r="A53" s="63"/>
      <c r="B53" s="98" t="s">
        <v>140</v>
      </c>
      <c r="C53" s="34" t="s">
        <v>30</v>
      </c>
      <c r="D53" s="34" t="s">
        <v>201</v>
      </c>
      <c r="E53" s="34" t="s">
        <v>202</v>
      </c>
      <c r="F53" s="99" t="s">
        <v>150</v>
      </c>
      <c r="G53" s="98" t="s">
        <v>11</v>
      </c>
      <c r="H53" s="34" t="s">
        <v>203</v>
      </c>
      <c r="I53" s="100" t="s">
        <v>204</v>
      </c>
      <c r="J53" s="96" t="s">
        <v>10</v>
      </c>
      <c r="K53" s="36" t="s">
        <v>205</v>
      </c>
      <c r="L53" s="97" t="s">
        <v>204</v>
      </c>
      <c r="M53" s="80"/>
    </row>
    <row r="54">
      <c r="A54" s="63"/>
      <c r="B54" s="98" t="s">
        <v>140</v>
      </c>
      <c r="C54" s="34" t="s">
        <v>30</v>
      </c>
      <c r="D54" s="34" t="s">
        <v>201</v>
      </c>
      <c r="E54" s="34" t="s">
        <v>206</v>
      </c>
      <c r="F54" s="99" t="s">
        <v>150</v>
      </c>
      <c r="G54" s="98" t="s">
        <v>11</v>
      </c>
      <c r="H54" s="34" t="s">
        <v>203</v>
      </c>
      <c r="I54" s="100" t="s">
        <v>207</v>
      </c>
      <c r="J54" s="96" t="s">
        <v>10</v>
      </c>
      <c r="K54" s="36" t="s">
        <v>205</v>
      </c>
      <c r="L54" s="97" t="s">
        <v>208</v>
      </c>
      <c r="M54" s="80"/>
    </row>
    <row r="55">
      <c r="A55" s="63"/>
      <c r="B55" s="106" t="s">
        <v>140</v>
      </c>
      <c r="C55" s="107" t="s">
        <v>30</v>
      </c>
      <c r="D55" s="108"/>
      <c r="E55" s="108"/>
      <c r="F55" s="109"/>
      <c r="G55" s="110"/>
      <c r="H55" s="108"/>
      <c r="I55" s="111"/>
      <c r="J55" s="96" t="s">
        <v>10</v>
      </c>
      <c r="K55" s="36" t="s">
        <v>205</v>
      </c>
      <c r="L55" s="97" t="s">
        <v>209</v>
      </c>
      <c r="M55" s="80"/>
    </row>
    <row r="56">
      <c r="A56" s="63"/>
      <c r="B56" s="98" t="s">
        <v>140</v>
      </c>
      <c r="C56" s="34" t="s">
        <v>30</v>
      </c>
      <c r="D56" s="34" t="s">
        <v>210</v>
      </c>
      <c r="E56" s="34" t="s">
        <v>211</v>
      </c>
      <c r="F56" s="99" t="s">
        <v>212</v>
      </c>
      <c r="G56" s="98" t="s">
        <v>11</v>
      </c>
      <c r="H56" s="34" t="s">
        <v>213</v>
      </c>
      <c r="I56" s="100" t="s">
        <v>212</v>
      </c>
      <c r="J56" s="96" t="s">
        <v>10</v>
      </c>
      <c r="K56" s="36" t="s">
        <v>214</v>
      </c>
      <c r="L56" s="97" t="s">
        <v>215</v>
      </c>
      <c r="M56" s="80"/>
    </row>
    <row r="57">
      <c r="A57" s="63"/>
      <c r="B57" s="98" t="s">
        <v>140</v>
      </c>
      <c r="C57" s="34" t="s">
        <v>30</v>
      </c>
      <c r="D57" s="34" t="s">
        <v>210</v>
      </c>
      <c r="E57" s="34" t="s">
        <v>211</v>
      </c>
      <c r="F57" s="99" t="s">
        <v>216</v>
      </c>
      <c r="G57" s="98" t="s">
        <v>11</v>
      </c>
      <c r="H57" s="34" t="s">
        <v>213</v>
      </c>
      <c r="I57" s="100" t="s">
        <v>216</v>
      </c>
      <c r="J57" s="96" t="s">
        <v>10</v>
      </c>
      <c r="K57" s="36" t="s">
        <v>214</v>
      </c>
      <c r="L57" s="97" t="s">
        <v>216</v>
      </c>
      <c r="M57" s="80"/>
    </row>
    <row r="58">
      <c r="A58" s="63"/>
      <c r="B58" s="98" t="s">
        <v>140</v>
      </c>
      <c r="C58" s="34" t="s">
        <v>30</v>
      </c>
      <c r="D58" s="34" t="s">
        <v>210</v>
      </c>
      <c r="E58" s="34" t="s">
        <v>217</v>
      </c>
      <c r="F58" s="99" t="s">
        <v>218</v>
      </c>
      <c r="G58" s="98" t="s">
        <v>11</v>
      </c>
      <c r="H58" s="34" t="s">
        <v>213</v>
      </c>
      <c r="I58" s="100" t="s">
        <v>218</v>
      </c>
      <c r="J58" s="96" t="s">
        <v>10</v>
      </c>
      <c r="K58" s="36" t="s">
        <v>214</v>
      </c>
      <c r="L58" s="97" t="s">
        <v>219</v>
      </c>
      <c r="M58" s="80"/>
    </row>
    <row r="59">
      <c r="A59" s="63"/>
      <c r="B59" s="98" t="s">
        <v>140</v>
      </c>
      <c r="C59" s="34" t="s">
        <v>30</v>
      </c>
      <c r="D59" s="34" t="s">
        <v>210</v>
      </c>
      <c r="E59" s="34" t="s">
        <v>217</v>
      </c>
      <c r="F59" s="99" t="s">
        <v>220</v>
      </c>
      <c r="G59" s="98" t="s">
        <v>11</v>
      </c>
      <c r="H59" s="34" t="s">
        <v>213</v>
      </c>
      <c r="I59" s="100" t="s">
        <v>220</v>
      </c>
      <c r="J59" s="96" t="s">
        <v>10</v>
      </c>
      <c r="K59" s="36" t="s">
        <v>214</v>
      </c>
      <c r="L59" s="97" t="s">
        <v>221</v>
      </c>
      <c r="M59" s="80"/>
    </row>
    <row r="60">
      <c r="A60" s="63"/>
      <c r="B60" s="98" t="s">
        <v>140</v>
      </c>
      <c r="C60" s="34" t="s">
        <v>30</v>
      </c>
      <c r="D60" s="34" t="s">
        <v>210</v>
      </c>
      <c r="E60" s="34" t="s">
        <v>222</v>
      </c>
      <c r="F60" s="99" t="s">
        <v>150</v>
      </c>
      <c r="G60" s="98" t="s">
        <v>11</v>
      </c>
      <c r="H60" s="34" t="s">
        <v>213</v>
      </c>
      <c r="I60" s="100" t="s">
        <v>222</v>
      </c>
      <c r="J60" s="96" t="s">
        <v>10</v>
      </c>
      <c r="K60" s="36" t="s">
        <v>214</v>
      </c>
      <c r="L60" s="115"/>
      <c r="M60" s="116"/>
    </row>
    <row r="61">
      <c r="A61" s="63"/>
      <c r="B61" s="98" t="s">
        <v>140</v>
      </c>
      <c r="C61" s="34" t="s">
        <v>30</v>
      </c>
      <c r="D61" s="34" t="s">
        <v>223</v>
      </c>
      <c r="E61" s="34" t="s">
        <v>224</v>
      </c>
      <c r="F61" s="105"/>
      <c r="G61" s="98" t="s">
        <v>14</v>
      </c>
      <c r="H61" s="34" t="s">
        <v>225</v>
      </c>
      <c r="I61" s="100" t="s">
        <v>226</v>
      </c>
      <c r="J61" s="96" t="s">
        <v>17</v>
      </c>
      <c r="K61" s="34" t="s">
        <v>225</v>
      </c>
      <c r="L61" s="100" t="s">
        <v>226</v>
      </c>
      <c r="M61" s="80"/>
    </row>
    <row r="62">
      <c r="A62" s="63"/>
      <c r="B62" s="98" t="s">
        <v>140</v>
      </c>
      <c r="C62" s="34" t="s">
        <v>30</v>
      </c>
      <c r="D62" s="34" t="s">
        <v>223</v>
      </c>
      <c r="E62" s="34" t="s">
        <v>227</v>
      </c>
      <c r="F62" s="105"/>
      <c r="G62" s="98" t="s">
        <v>14</v>
      </c>
      <c r="H62" s="34" t="s">
        <v>225</v>
      </c>
      <c r="I62" s="100" t="s">
        <v>228</v>
      </c>
      <c r="J62" s="96" t="s">
        <v>17</v>
      </c>
      <c r="K62" s="34" t="s">
        <v>225</v>
      </c>
      <c r="L62" s="100" t="s">
        <v>228</v>
      </c>
      <c r="M62" s="80"/>
    </row>
    <row r="63">
      <c r="A63" s="63"/>
      <c r="B63" s="106" t="s">
        <v>140</v>
      </c>
      <c r="C63" s="107" t="s">
        <v>30</v>
      </c>
      <c r="D63" s="108"/>
      <c r="E63" s="108"/>
      <c r="F63" s="117"/>
      <c r="G63" s="98" t="s">
        <v>14</v>
      </c>
      <c r="H63" s="34" t="s">
        <v>225</v>
      </c>
      <c r="I63" s="100" t="s">
        <v>229</v>
      </c>
      <c r="J63" s="96" t="s">
        <v>17</v>
      </c>
      <c r="K63" s="34" t="s">
        <v>225</v>
      </c>
      <c r="L63" s="100" t="s">
        <v>229</v>
      </c>
      <c r="M63" s="80"/>
    </row>
    <row r="64">
      <c r="A64" s="63"/>
      <c r="B64" s="106" t="s">
        <v>140</v>
      </c>
      <c r="C64" s="107" t="s">
        <v>230</v>
      </c>
      <c r="D64" s="108"/>
      <c r="E64" s="108"/>
      <c r="F64" s="117"/>
      <c r="G64" s="110"/>
      <c r="H64" s="108"/>
      <c r="I64" s="111"/>
      <c r="J64" s="96" t="s">
        <v>17</v>
      </c>
      <c r="K64" s="34" t="s">
        <v>225</v>
      </c>
      <c r="L64" s="97" t="s">
        <v>231</v>
      </c>
      <c r="M64" s="80"/>
    </row>
    <row r="65">
      <c r="A65" s="63"/>
      <c r="B65" s="106" t="s">
        <v>140</v>
      </c>
      <c r="C65" s="107" t="s">
        <v>30</v>
      </c>
      <c r="D65" s="108"/>
      <c r="E65" s="108"/>
      <c r="F65" s="117"/>
      <c r="G65" s="98" t="s">
        <v>11</v>
      </c>
      <c r="H65" s="34" t="s">
        <v>232</v>
      </c>
      <c r="I65" s="100" t="s">
        <v>233</v>
      </c>
      <c r="J65" s="118"/>
      <c r="L65" s="93"/>
      <c r="M65" s="80"/>
    </row>
    <row r="66">
      <c r="A66" s="63"/>
      <c r="B66" s="106" t="s">
        <v>140</v>
      </c>
      <c r="C66" s="107" t="s">
        <v>30</v>
      </c>
      <c r="D66" s="108"/>
      <c r="E66" s="108"/>
      <c r="F66" s="117"/>
      <c r="G66" s="98" t="s">
        <v>11</v>
      </c>
      <c r="H66" s="34" t="s">
        <v>232</v>
      </c>
      <c r="I66" s="100" t="s">
        <v>234</v>
      </c>
      <c r="J66" s="118"/>
      <c r="L66" s="93"/>
      <c r="M66" s="80"/>
    </row>
    <row r="67">
      <c r="A67" s="63"/>
      <c r="B67" s="98" t="s">
        <v>140</v>
      </c>
      <c r="C67" s="34" t="s">
        <v>41</v>
      </c>
      <c r="D67" s="34" t="s">
        <v>235</v>
      </c>
      <c r="E67" s="34" t="s">
        <v>236</v>
      </c>
      <c r="F67" s="115"/>
      <c r="G67" s="98" t="s">
        <v>6</v>
      </c>
      <c r="H67" s="34" t="s">
        <v>235</v>
      </c>
      <c r="I67" s="100" t="s">
        <v>236</v>
      </c>
      <c r="J67" s="96" t="s">
        <v>11</v>
      </c>
      <c r="K67" s="36" t="s">
        <v>236</v>
      </c>
      <c r="L67" s="97" t="s">
        <v>237</v>
      </c>
      <c r="M67" s="80"/>
    </row>
    <row r="68">
      <c r="A68" s="63"/>
      <c r="B68" s="106" t="s">
        <v>140</v>
      </c>
      <c r="C68" s="107" t="s">
        <v>41</v>
      </c>
      <c r="D68" s="108"/>
      <c r="E68" s="108"/>
      <c r="F68" s="109"/>
      <c r="G68" s="110"/>
      <c r="H68" s="108"/>
      <c r="I68" s="111"/>
      <c r="J68" s="96" t="s">
        <v>11</v>
      </c>
      <c r="K68" s="36" t="s">
        <v>236</v>
      </c>
      <c r="L68" s="97" t="s">
        <v>238</v>
      </c>
      <c r="M68" s="80"/>
    </row>
    <row r="69">
      <c r="A69" s="63"/>
      <c r="B69" s="106" t="s">
        <v>140</v>
      </c>
      <c r="C69" s="107" t="s">
        <v>41</v>
      </c>
      <c r="D69" s="108"/>
      <c r="E69" s="108"/>
      <c r="F69" s="109"/>
      <c r="G69" s="110"/>
      <c r="H69" s="108"/>
      <c r="I69" s="111"/>
      <c r="J69" s="96" t="s">
        <v>11</v>
      </c>
      <c r="K69" s="36" t="s">
        <v>236</v>
      </c>
      <c r="L69" s="97" t="s">
        <v>239</v>
      </c>
      <c r="M69" s="80"/>
    </row>
    <row r="70">
      <c r="A70" s="63"/>
      <c r="B70" s="106" t="s">
        <v>140</v>
      </c>
      <c r="C70" s="107" t="s">
        <v>41</v>
      </c>
      <c r="D70" s="108"/>
      <c r="E70" s="108"/>
      <c r="F70" s="109"/>
      <c r="G70" s="110"/>
      <c r="H70" s="108"/>
      <c r="I70" s="111"/>
      <c r="J70" s="96" t="s">
        <v>11</v>
      </c>
      <c r="K70" s="36" t="s">
        <v>236</v>
      </c>
      <c r="L70" s="97" t="s">
        <v>240</v>
      </c>
      <c r="M70" s="80"/>
    </row>
    <row r="71">
      <c r="A71" s="63"/>
      <c r="B71" s="98" t="s">
        <v>140</v>
      </c>
      <c r="C71" s="34" t="s">
        <v>41</v>
      </c>
      <c r="D71" s="34" t="s">
        <v>235</v>
      </c>
      <c r="E71" s="34" t="s">
        <v>241</v>
      </c>
      <c r="F71" s="115"/>
      <c r="G71" s="98" t="s">
        <v>6</v>
      </c>
      <c r="H71" s="34" t="s">
        <v>235</v>
      </c>
      <c r="I71" s="100" t="s">
        <v>241</v>
      </c>
      <c r="J71" s="96" t="s">
        <v>10</v>
      </c>
      <c r="K71" s="36" t="s">
        <v>242</v>
      </c>
      <c r="L71" s="97" t="s">
        <v>241</v>
      </c>
      <c r="M71" s="80"/>
    </row>
    <row r="72">
      <c r="A72" s="63"/>
      <c r="B72" s="106" t="s">
        <v>140</v>
      </c>
      <c r="C72" s="107" t="s">
        <v>41</v>
      </c>
      <c r="D72" s="108"/>
      <c r="E72" s="108"/>
      <c r="F72" s="109"/>
      <c r="G72" s="110"/>
      <c r="H72" s="108"/>
      <c r="I72" s="111"/>
      <c r="J72" s="96" t="s">
        <v>10</v>
      </c>
      <c r="K72" s="36" t="s">
        <v>242</v>
      </c>
      <c r="L72" s="97" t="s">
        <v>243</v>
      </c>
      <c r="M72" s="80"/>
    </row>
    <row r="73">
      <c r="A73" s="63"/>
      <c r="B73" s="106" t="s">
        <v>140</v>
      </c>
      <c r="C73" s="107" t="s">
        <v>41</v>
      </c>
      <c r="D73" s="108"/>
      <c r="E73" s="108"/>
      <c r="F73" s="109"/>
      <c r="G73" s="110"/>
      <c r="H73" s="108"/>
      <c r="I73" s="111"/>
      <c r="J73" s="96" t="s">
        <v>10</v>
      </c>
      <c r="K73" s="36" t="s">
        <v>242</v>
      </c>
      <c r="L73" s="97" t="s">
        <v>244</v>
      </c>
      <c r="M73" s="80"/>
    </row>
    <row r="74">
      <c r="A74" s="63"/>
      <c r="B74" s="106" t="s">
        <v>140</v>
      </c>
      <c r="C74" s="107" t="s">
        <v>41</v>
      </c>
      <c r="D74" s="108"/>
      <c r="E74" s="108"/>
      <c r="F74" s="109"/>
      <c r="G74" s="110"/>
      <c r="H74" s="108"/>
      <c r="I74" s="111"/>
      <c r="J74" s="96" t="s">
        <v>10</v>
      </c>
      <c r="K74" s="36" t="s">
        <v>242</v>
      </c>
      <c r="L74" s="97" t="s">
        <v>245</v>
      </c>
      <c r="M74" s="80"/>
    </row>
    <row r="75">
      <c r="A75" s="63"/>
      <c r="B75" s="106" t="s">
        <v>140</v>
      </c>
      <c r="C75" s="107" t="s">
        <v>41</v>
      </c>
      <c r="D75" s="108"/>
      <c r="E75" s="108"/>
      <c r="F75" s="109"/>
      <c r="G75" s="110"/>
      <c r="H75" s="108"/>
      <c r="I75" s="111"/>
      <c r="J75" s="96" t="s">
        <v>10</v>
      </c>
      <c r="K75" s="36" t="s">
        <v>242</v>
      </c>
      <c r="L75" s="97" t="s">
        <v>246</v>
      </c>
      <c r="M75" s="80"/>
    </row>
    <row r="76">
      <c r="A76" s="63"/>
      <c r="B76" s="106" t="s">
        <v>140</v>
      </c>
      <c r="C76" s="107" t="s">
        <v>41</v>
      </c>
      <c r="D76" s="108"/>
      <c r="E76" s="108"/>
      <c r="F76" s="109"/>
      <c r="G76" s="110"/>
      <c r="H76" s="108"/>
      <c r="I76" s="111"/>
      <c r="J76" s="96" t="s">
        <v>10</v>
      </c>
      <c r="K76" s="36" t="s">
        <v>242</v>
      </c>
      <c r="L76" s="97" t="s">
        <v>247</v>
      </c>
      <c r="M76" s="80"/>
    </row>
    <row r="77">
      <c r="A77" s="63"/>
      <c r="B77" s="98" t="s">
        <v>140</v>
      </c>
      <c r="C77" s="34" t="s">
        <v>41</v>
      </c>
      <c r="D77" s="34" t="s">
        <v>235</v>
      </c>
      <c r="E77" s="34" t="s">
        <v>248</v>
      </c>
      <c r="F77" s="115"/>
      <c r="G77" s="98" t="s">
        <v>6</v>
      </c>
      <c r="H77" s="34" t="s">
        <v>235</v>
      </c>
      <c r="I77" s="100" t="s">
        <v>248</v>
      </c>
      <c r="J77" s="118"/>
      <c r="L77" s="93"/>
      <c r="M77" s="80"/>
    </row>
    <row r="78">
      <c r="A78" s="63"/>
      <c r="B78" s="98" t="s">
        <v>140</v>
      </c>
      <c r="C78" s="34" t="s">
        <v>41</v>
      </c>
      <c r="D78" s="34" t="s">
        <v>235</v>
      </c>
      <c r="E78" s="34" t="s">
        <v>249</v>
      </c>
      <c r="F78" s="115"/>
      <c r="G78" s="98" t="s">
        <v>6</v>
      </c>
      <c r="H78" s="34" t="s">
        <v>235</v>
      </c>
      <c r="I78" s="100" t="s">
        <v>249</v>
      </c>
      <c r="J78" s="96" t="s">
        <v>11</v>
      </c>
      <c r="K78" s="36" t="s">
        <v>249</v>
      </c>
      <c r="L78" s="97" t="s">
        <v>250</v>
      </c>
      <c r="M78" s="80"/>
    </row>
    <row r="79">
      <c r="A79" s="63"/>
      <c r="B79" s="106" t="s">
        <v>140</v>
      </c>
      <c r="C79" s="107" t="s">
        <v>41</v>
      </c>
      <c r="D79" s="108"/>
      <c r="E79" s="108"/>
      <c r="F79" s="109"/>
      <c r="G79" s="110"/>
      <c r="H79" s="108"/>
      <c r="I79" s="111"/>
      <c r="J79" s="96" t="s">
        <v>11</v>
      </c>
      <c r="K79" s="36" t="s">
        <v>249</v>
      </c>
      <c r="L79" s="97" t="s">
        <v>251</v>
      </c>
      <c r="M79" s="80"/>
    </row>
    <row r="80">
      <c r="A80" s="63"/>
      <c r="B80" s="106" t="s">
        <v>140</v>
      </c>
      <c r="C80" s="107" t="s">
        <v>41</v>
      </c>
      <c r="D80" s="108"/>
      <c r="E80" s="108"/>
      <c r="F80" s="109"/>
      <c r="G80" s="110"/>
      <c r="H80" s="108"/>
      <c r="I80" s="111"/>
      <c r="J80" s="96" t="s">
        <v>11</v>
      </c>
      <c r="K80" s="36" t="s">
        <v>249</v>
      </c>
      <c r="L80" s="97" t="s">
        <v>252</v>
      </c>
      <c r="M80" s="80"/>
    </row>
    <row r="81">
      <c r="A81" s="63"/>
      <c r="B81" s="106" t="s">
        <v>140</v>
      </c>
      <c r="C81" s="107" t="s">
        <v>41</v>
      </c>
      <c r="D81" s="108"/>
      <c r="E81" s="108"/>
      <c r="F81" s="109"/>
      <c r="G81" s="110"/>
      <c r="H81" s="108"/>
      <c r="I81" s="111"/>
      <c r="J81" s="96" t="s">
        <v>11</v>
      </c>
      <c r="K81" s="36" t="s">
        <v>249</v>
      </c>
      <c r="L81" s="97" t="s">
        <v>253</v>
      </c>
      <c r="M81" s="80"/>
    </row>
    <row r="82">
      <c r="A82" s="63"/>
      <c r="B82" s="98" t="s">
        <v>140</v>
      </c>
      <c r="C82" s="34" t="s">
        <v>41</v>
      </c>
      <c r="D82" s="34" t="s">
        <v>235</v>
      </c>
      <c r="E82" s="34" t="s">
        <v>254</v>
      </c>
      <c r="F82" s="115"/>
      <c r="G82" s="98" t="s">
        <v>6</v>
      </c>
      <c r="H82" s="34" t="s">
        <v>235</v>
      </c>
      <c r="I82" s="100" t="s">
        <v>254</v>
      </c>
      <c r="J82" s="96" t="s">
        <v>11</v>
      </c>
      <c r="K82" s="36" t="s">
        <v>254</v>
      </c>
      <c r="L82" s="97" t="s">
        <v>250</v>
      </c>
      <c r="M82" s="80"/>
    </row>
    <row r="83">
      <c r="A83" s="63"/>
      <c r="B83" s="106" t="s">
        <v>140</v>
      </c>
      <c r="C83" s="107" t="s">
        <v>41</v>
      </c>
      <c r="D83" s="108"/>
      <c r="E83" s="108"/>
      <c r="F83" s="109"/>
      <c r="G83" s="110"/>
      <c r="H83" s="108"/>
      <c r="I83" s="111"/>
      <c r="J83" s="96" t="s">
        <v>11</v>
      </c>
      <c r="K83" s="36" t="s">
        <v>254</v>
      </c>
      <c r="L83" s="97" t="s">
        <v>251</v>
      </c>
      <c r="M83" s="80"/>
    </row>
    <row r="84">
      <c r="A84" s="63"/>
      <c r="B84" s="106" t="s">
        <v>140</v>
      </c>
      <c r="C84" s="107" t="s">
        <v>41</v>
      </c>
      <c r="D84" s="108"/>
      <c r="E84" s="108"/>
      <c r="F84" s="109"/>
      <c r="G84" s="98" t="s">
        <v>6</v>
      </c>
      <c r="H84" s="34" t="s">
        <v>235</v>
      </c>
      <c r="I84" s="100" t="s">
        <v>255</v>
      </c>
      <c r="J84" s="118"/>
      <c r="L84" s="93"/>
      <c r="M84" s="80"/>
    </row>
    <row r="85">
      <c r="A85" s="63"/>
      <c r="B85" s="106" t="s">
        <v>140</v>
      </c>
      <c r="C85" s="107" t="s">
        <v>41</v>
      </c>
      <c r="D85" s="108"/>
      <c r="E85" s="108"/>
      <c r="F85" s="109"/>
      <c r="G85" s="98" t="s">
        <v>6</v>
      </c>
      <c r="H85" s="34" t="s">
        <v>256</v>
      </c>
      <c r="I85" s="104" t="s">
        <v>257</v>
      </c>
      <c r="J85" s="96" t="s">
        <v>6</v>
      </c>
      <c r="K85" s="36" t="s">
        <v>256</v>
      </c>
      <c r="L85" s="93"/>
      <c r="M85" s="80"/>
    </row>
    <row r="86">
      <c r="A86" s="63"/>
      <c r="B86" s="106" t="s">
        <v>140</v>
      </c>
      <c r="C86" s="107" t="s">
        <v>41</v>
      </c>
      <c r="D86" s="108"/>
      <c r="E86" s="108"/>
      <c r="F86" s="109"/>
      <c r="G86" s="98" t="s">
        <v>6</v>
      </c>
      <c r="H86" s="34" t="s">
        <v>256</v>
      </c>
      <c r="I86" s="104" t="s">
        <v>258</v>
      </c>
      <c r="J86" s="96" t="s">
        <v>6</v>
      </c>
      <c r="K86" s="36" t="s">
        <v>256</v>
      </c>
      <c r="L86" s="97" t="s">
        <v>259</v>
      </c>
      <c r="M86" s="80"/>
    </row>
    <row r="87">
      <c r="A87" s="63"/>
      <c r="B87" s="106" t="s">
        <v>140</v>
      </c>
      <c r="C87" s="107" t="s">
        <v>41</v>
      </c>
      <c r="D87" s="108"/>
      <c r="E87" s="108"/>
      <c r="F87" s="109"/>
      <c r="G87" s="110"/>
      <c r="H87" s="108"/>
      <c r="I87" s="119"/>
      <c r="J87" s="96" t="s">
        <v>6</v>
      </c>
      <c r="K87" s="36" t="s">
        <v>256</v>
      </c>
      <c r="L87" s="97" t="s">
        <v>260</v>
      </c>
      <c r="M87" s="80"/>
    </row>
    <row r="88">
      <c r="A88" s="63"/>
      <c r="B88" s="106" t="s">
        <v>140</v>
      </c>
      <c r="C88" s="107" t="s">
        <v>41</v>
      </c>
      <c r="D88" s="108"/>
      <c r="E88" s="108"/>
      <c r="F88" s="109"/>
      <c r="G88" s="110"/>
      <c r="H88" s="108"/>
      <c r="I88" s="119"/>
      <c r="J88" s="96" t="s">
        <v>6</v>
      </c>
      <c r="K88" s="36" t="s">
        <v>256</v>
      </c>
      <c r="L88" s="97" t="s">
        <v>261</v>
      </c>
      <c r="M88" s="80"/>
    </row>
    <row r="89">
      <c r="A89" s="63"/>
      <c r="B89" s="106" t="s">
        <v>140</v>
      </c>
      <c r="C89" s="107" t="s">
        <v>41</v>
      </c>
      <c r="D89" s="108"/>
      <c r="E89" s="108"/>
      <c r="F89" s="109"/>
      <c r="G89" s="110"/>
      <c r="H89" s="108"/>
      <c r="I89" s="119"/>
      <c r="J89" s="96" t="s">
        <v>6</v>
      </c>
      <c r="K89" s="36" t="s">
        <v>256</v>
      </c>
      <c r="L89" s="97" t="s">
        <v>262</v>
      </c>
      <c r="M89" s="80"/>
    </row>
    <row r="90">
      <c r="A90" s="63"/>
      <c r="B90" s="106" t="s">
        <v>140</v>
      </c>
      <c r="C90" s="107" t="s">
        <v>41</v>
      </c>
      <c r="D90" s="108"/>
      <c r="E90" s="108"/>
      <c r="F90" s="109"/>
      <c r="G90" s="110"/>
      <c r="H90" s="108"/>
      <c r="I90" s="119"/>
      <c r="J90" s="96" t="s">
        <v>6</v>
      </c>
      <c r="K90" s="36" t="s">
        <v>256</v>
      </c>
      <c r="L90" s="97" t="s">
        <v>240</v>
      </c>
      <c r="M90" s="80"/>
    </row>
    <row r="91">
      <c r="A91" s="63"/>
      <c r="B91" s="98" t="s">
        <v>140</v>
      </c>
      <c r="C91" s="34" t="s">
        <v>41</v>
      </c>
      <c r="D91" s="34" t="s">
        <v>263</v>
      </c>
      <c r="E91" s="34" t="s">
        <v>264</v>
      </c>
      <c r="F91" s="99" t="s">
        <v>265</v>
      </c>
      <c r="G91" s="98" t="s">
        <v>9</v>
      </c>
      <c r="H91" s="34" t="s">
        <v>263</v>
      </c>
      <c r="I91" s="104" t="s">
        <v>266</v>
      </c>
      <c r="J91" s="96" t="s">
        <v>16</v>
      </c>
      <c r="K91" s="36" t="s">
        <v>267</v>
      </c>
      <c r="L91" s="97" t="s">
        <v>268</v>
      </c>
      <c r="M91" s="80"/>
    </row>
    <row r="92">
      <c r="A92" s="63"/>
      <c r="B92" s="106" t="s">
        <v>140</v>
      </c>
      <c r="C92" s="107" t="s">
        <v>41</v>
      </c>
      <c r="D92" s="108"/>
      <c r="E92" s="108"/>
      <c r="F92" s="109"/>
      <c r="G92" s="110"/>
      <c r="H92" s="108"/>
      <c r="I92" s="119"/>
      <c r="J92" s="96" t="s">
        <v>16</v>
      </c>
      <c r="K92" s="36" t="s">
        <v>267</v>
      </c>
      <c r="L92" s="97" t="s">
        <v>269</v>
      </c>
      <c r="M92" s="80"/>
    </row>
    <row r="93">
      <c r="A93" s="63"/>
      <c r="B93" s="106" t="s">
        <v>140</v>
      </c>
      <c r="C93" s="107" t="s">
        <v>41</v>
      </c>
      <c r="D93" s="108"/>
      <c r="E93" s="108"/>
      <c r="F93" s="109"/>
      <c r="G93" s="110"/>
      <c r="H93" s="108"/>
      <c r="I93" s="119"/>
      <c r="J93" s="96" t="s">
        <v>16</v>
      </c>
      <c r="K93" s="36" t="s">
        <v>267</v>
      </c>
      <c r="L93" s="97" t="s">
        <v>270</v>
      </c>
      <c r="M93" s="80"/>
    </row>
    <row r="94">
      <c r="A94" s="63"/>
      <c r="B94" s="106" t="s">
        <v>140</v>
      </c>
      <c r="C94" s="107" t="s">
        <v>41</v>
      </c>
      <c r="D94" s="108"/>
      <c r="E94" s="108"/>
      <c r="F94" s="109"/>
      <c r="G94" s="110"/>
      <c r="H94" s="108"/>
      <c r="I94" s="119"/>
      <c r="J94" s="96" t="s">
        <v>16</v>
      </c>
      <c r="K94" s="36" t="s">
        <v>267</v>
      </c>
      <c r="L94" s="97" t="s">
        <v>271</v>
      </c>
      <c r="M94" s="80"/>
    </row>
    <row r="95">
      <c r="A95" s="63"/>
      <c r="B95" s="106" t="s">
        <v>140</v>
      </c>
      <c r="C95" s="107" t="s">
        <v>41</v>
      </c>
      <c r="D95" s="108"/>
      <c r="E95" s="108"/>
      <c r="F95" s="109"/>
      <c r="G95" s="110"/>
      <c r="H95" s="108"/>
      <c r="I95" s="119"/>
      <c r="J95" s="96" t="s">
        <v>16</v>
      </c>
      <c r="K95" s="36" t="s">
        <v>267</v>
      </c>
      <c r="L95" s="97" t="s">
        <v>272</v>
      </c>
      <c r="M95" s="80"/>
    </row>
    <row r="96">
      <c r="A96" s="63"/>
      <c r="B96" s="98" t="s">
        <v>140</v>
      </c>
      <c r="C96" s="34" t="s">
        <v>41</v>
      </c>
      <c r="D96" s="34" t="s">
        <v>263</v>
      </c>
      <c r="E96" s="34" t="s">
        <v>252</v>
      </c>
      <c r="F96" s="99" t="s">
        <v>265</v>
      </c>
      <c r="G96" s="98" t="s">
        <v>9</v>
      </c>
      <c r="H96" s="34" t="s">
        <v>263</v>
      </c>
      <c r="I96" s="104" t="s">
        <v>273</v>
      </c>
      <c r="J96" s="96" t="s">
        <v>10</v>
      </c>
      <c r="K96" s="36" t="s">
        <v>274</v>
      </c>
      <c r="L96" s="97" t="s">
        <v>252</v>
      </c>
      <c r="M96" s="80"/>
    </row>
    <row r="97">
      <c r="A97" s="63"/>
      <c r="B97" s="98" t="s">
        <v>140</v>
      </c>
      <c r="C97" s="34" t="s">
        <v>41</v>
      </c>
      <c r="D97" s="34" t="s">
        <v>263</v>
      </c>
      <c r="E97" s="34" t="s">
        <v>253</v>
      </c>
      <c r="F97" s="99" t="s">
        <v>265</v>
      </c>
      <c r="G97" s="98" t="s">
        <v>9</v>
      </c>
      <c r="H97" s="34" t="s">
        <v>263</v>
      </c>
      <c r="I97" s="104" t="s">
        <v>275</v>
      </c>
      <c r="J97" s="96" t="s">
        <v>10</v>
      </c>
      <c r="K97" s="36" t="s">
        <v>274</v>
      </c>
      <c r="L97" s="97" t="s">
        <v>276</v>
      </c>
      <c r="M97" s="80"/>
    </row>
    <row r="98">
      <c r="A98" s="63"/>
      <c r="B98" s="106" t="s">
        <v>140</v>
      </c>
      <c r="C98" s="107" t="s">
        <v>41</v>
      </c>
      <c r="D98" s="108"/>
      <c r="E98" s="108"/>
      <c r="F98" s="109"/>
      <c r="G98" s="110"/>
      <c r="H98" s="108"/>
      <c r="I98" s="119"/>
      <c r="J98" s="96" t="s">
        <v>10</v>
      </c>
      <c r="K98" s="36" t="s">
        <v>274</v>
      </c>
      <c r="L98" s="97" t="s">
        <v>253</v>
      </c>
      <c r="M98" s="80"/>
    </row>
    <row r="99">
      <c r="A99" s="63"/>
      <c r="B99" s="106" t="s">
        <v>140</v>
      </c>
      <c r="C99" s="107" t="s">
        <v>41</v>
      </c>
      <c r="D99" s="108"/>
      <c r="E99" s="108"/>
      <c r="F99" s="109"/>
      <c r="G99" s="110"/>
      <c r="H99" s="108"/>
      <c r="I99" s="119"/>
      <c r="J99" s="96" t="s">
        <v>10</v>
      </c>
      <c r="K99" s="36" t="s">
        <v>274</v>
      </c>
      <c r="L99" s="97" t="s">
        <v>277</v>
      </c>
      <c r="M99" s="80"/>
    </row>
    <row r="100">
      <c r="A100" s="63"/>
      <c r="B100" s="106" t="s">
        <v>140</v>
      </c>
      <c r="C100" s="107" t="s">
        <v>41</v>
      </c>
      <c r="D100" s="108"/>
      <c r="E100" s="108"/>
      <c r="F100" s="109"/>
      <c r="G100" s="98" t="s">
        <v>9</v>
      </c>
      <c r="H100" s="34" t="s">
        <v>263</v>
      </c>
      <c r="I100" s="104" t="s">
        <v>278</v>
      </c>
      <c r="J100" s="96" t="s">
        <v>10</v>
      </c>
      <c r="K100" s="36" t="s">
        <v>279</v>
      </c>
      <c r="L100" s="97" t="s">
        <v>280</v>
      </c>
      <c r="M100" s="80"/>
    </row>
    <row r="101">
      <c r="A101" s="63"/>
      <c r="B101" s="106" t="s">
        <v>140</v>
      </c>
      <c r="C101" s="107" t="s">
        <v>41</v>
      </c>
      <c r="D101" s="108"/>
      <c r="E101" s="108"/>
      <c r="F101" s="109"/>
      <c r="G101" s="110"/>
      <c r="H101" s="108"/>
      <c r="I101" s="120"/>
      <c r="J101" s="96" t="s">
        <v>10</v>
      </c>
      <c r="K101" s="36" t="s">
        <v>279</v>
      </c>
      <c r="L101" s="97" t="s">
        <v>281</v>
      </c>
      <c r="M101" s="80"/>
    </row>
    <row r="102">
      <c r="A102" s="63"/>
      <c r="B102" s="106" t="s">
        <v>140</v>
      </c>
      <c r="C102" s="107" t="s">
        <v>41</v>
      </c>
      <c r="D102" s="108"/>
      <c r="E102" s="108"/>
      <c r="F102" s="109"/>
      <c r="G102" s="110"/>
      <c r="H102" s="108"/>
      <c r="I102" s="120"/>
      <c r="J102" s="96" t="s">
        <v>10</v>
      </c>
      <c r="K102" s="36" t="s">
        <v>279</v>
      </c>
      <c r="L102" s="97" t="s">
        <v>282</v>
      </c>
      <c r="M102" s="80"/>
    </row>
    <row r="103">
      <c r="A103" s="63"/>
      <c r="B103" s="106" t="s">
        <v>140</v>
      </c>
      <c r="C103" s="107" t="s">
        <v>41</v>
      </c>
      <c r="D103" s="108"/>
      <c r="E103" s="108"/>
      <c r="F103" s="109"/>
      <c r="G103" s="110"/>
      <c r="H103" s="108"/>
      <c r="I103" s="120"/>
      <c r="J103" s="96" t="s">
        <v>16</v>
      </c>
      <c r="K103" s="36" t="s">
        <v>283</v>
      </c>
      <c r="L103" s="97" t="s">
        <v>284</v>
      </c>
      <c r="M103" s="80"/>
    </row>
    <row r="104">
      <c r="A104" s="63"/>
      <c r="B104" s="106" t="s">
        <v>140</v>
      </c>
      <c r="C104" s="107" t="s">
        <v>41</v>
      </c>
      <c r="D104" s="108"/>
      <c r="E104" s="108"/>
      <c r="F104" s="109"/>
      <c r="G104" s="110"/>
      <c r="H104" s="108"/>
      <c r="I104" s="120"/>
      <c r="J104" s="96" t="s">
        <v>16</v>
      </c>
      <c r="K104" s="36" t="s">
        <v>283</v>
      </c>
      <c r="L104" s="97" t="s">
        <v>285</v>
      </c>
      <c r="M104" s="80"/>
    </row>
    <row r="105">
      <c r="A105" s="63"/>
      <c r="B105" s="106" t="s">
        <v>140</v>
      </c>
      <c r="C105" s="107" t="s">
        <v>41</v>
      </c>
      <c r="D105" s="108"/>
      <c r="E105" s="108"/>
      <c r="F105" s="109"/>
      <c r="G105" s="110"/>
      <c r="H105" s="108"/>
      <c r="I105" s="120"/>
      <c r="J105" s="96" t="s">
        <v>16</v>
      </c>
      <c r="K105" s="36" t="s">
        <v>283</v>
      </c>
      <c r="L105" s="97" t="s">
        <v>286</v>
      </c>
      <c r="M105" s="80"/>
    </row>
    <row r="106">
      <c r="A106" s="63"/>
      <c r="B106" s="106" t="s">
        <v>140</v>
      </c>
      <c r="C106" s="107" t="s">
        <v>41</v>
      </c>
      <c r="D106" s="108"/>
      <c r="E106" s="108"/>
      <c r="F106" s="109"/>
      <c r="G106" s="110"/>
      <c r="H106" s="108"/>
      <c r="I106" s="120"/>
      <c r="J106" s="96" t="s">
        <v>16</v>
      </c>
      <c r="K106" s="36" t="s">
        <v>283</v>
      </c>
      <c r="L106" s="97" t="s">
        <v>287</v>
      </c>
      <c r="M106" s="80"/>
    </row>
    <row r="107">
      <c r="A107" s="63"/>
      <c r="B107" s="106" t="s">
        <v>140</v>
      </c>
      <c r="C107" s="107" t="s">
        <v>41</v>
      </c>
      <c r="D107" s="108"/>
      <c r="E107" s="108"/>
      <c r="F107" s="109"/>
      <c r="G107" s="110"/>
      <c r="H107" s="108"/>
      <c r="I107" s="120"/>
      <c r="J107" s="96" t="s">
        <v>10</v>
      </c>
      <c r="K107" s="36" t="s">
        <v>288</v>
      </c>
      <c r="L107" s="97" t="s">
        <v>289</v>
      </c>
      <c r="M107" s="80"/>
    </row>
    <row r="108">
      <c r="A108" s="63"/>
      <c r="B108" s="106" t="s">
        <v>140</v>
      </c>
      <c r="C108" s="107" t="s">
        <v>41</v>
      </c>
      <c r="D108" s="108"/>
      <c r="E108" s="108"/>
      <c r="F108" s="109"/>
      <c r="G108" s="110"/>
      <c r="H108" s="108"/>
      <c r="I108" s="120"/>
      <c r="J108" s="96" t="s">
        <v>16</v>
      </c>
      <c r="K108" s="36" t="s">
        <v>290</v>
      </c>
      <c r="L108" s="97" t="s">
        <v>291</v>
      </c>
      <c r="M108" s="80"/>
    </row>
    <row r="109">
      <c r="A109" s="63"/>
      <c r="B109" s="106" t="s">
        <v>140</v>
      </c>
      <c r="C109" s="107" t="s">
        <v>41</v>
      </c>
      <c r="D109" s="108"/>
      <c r="E109" s="108"/>
      <c r="F109" s="109"/>
      <c r="G109" s="110"/>
      <c r="H109" s="108"/>
      <c r="I109" s="120"/>
      <c r="J109" s="96" t="s">
        <v>6</v>
      </c>
      <c r="K109" s="36" t="s">
        <v>292</v>
      </c>
      <c r="L109" s="97" t="s">
        <v>293</v>
      </c>
      <c r="M109" s="80"/>
    </row>
    <row r="110">
      <c r="A110" s="63"/>
      <c r="B110" s="106" t="s">
        <v>140</v>
      </c>
      <c r="C110" s="107" t="s">
        <v>41</v>
      </c>
      <c r="D110" s="108"/>
      <c r="E110" s="108"/>
      <c r="F110" s="109"/>
      <c r="G110" s="110"/>
      <c r="H110" s="108"/>
      <c r="I110" s="120"/>
      <c r="J110" s="96" t="s">
        <v>6</v>
      </c>
      <c r="K110" s="36" t="s">
        <v>292</v>
      </c>
      <c r="L110" s="97" t="s">
        <v>294</v>
      </c>
      <c r="M110" s="80"/>
    </row>
    <row r="111">
      <c r="A111" s="63"/>
      <c r="B111" s="106" t="s">
        <v>140</v>
      </c>
      <c r="C111" s="107" t="s">
        <v>41</v>
      </c>
      <c r="D111" s="108"/>
      <c r="E111" s="108"/>
      <c r="F111" s="109"/>
      <c r="G111" s="110"/>
      <c r="H111" s="108"/>
      <c r="I111" s="120"/>
      <c r="J111" s="96" t="s">
        <v>6</v>
      </c>
      <c r="K111" s="36" t="s">
        <v>292</v>
      </c>
      <c r="L111" s="97" t="s">
        <v>295</v>
      </c>
      <c r="M111" s="80"/>
    </row>
    <row r="112">
      <c r="A112" s="63"/>
      <c r="B112" s="106" t="s">
        <v>140</v>
      </c>
      <c r="C112" s="107" t="s">
        <v>41</v>
      </c>
      <c r="D112" s="108"/>
      <c r="E112" s="108"/>
      <c r="F112" s="109"/>
      <c r="G112" s="110"/>
      <c r="H112" s="108"/>
      <c r="I112" s="120"/>
      <c r="J112" s="96" t="s">
        <v>6</v>
      </c>
      <c r="K112" s="36" t="s">
        <v>292</v>
      </c>
      <c r="L112" s="97" t="s">
        <v>296</v>
      </c>
      <c r="M112" s="80"/>
    </row>
    <row r="113">
      <c r="A113" s="63"/>
      <c r="B113" s="106" t="s">
        <v>140</v>
      </c>
      <c r="C113" s="107" t="s">
        <v>41</v>
      </c>
      <c r="D113" s="108"/>
      <c r="E113" s="108"/>
      <c r="F113" s="109"/>
      <c r="G113" s="110"/>
      <c r="H113" s="108"/>
      <c r="I113" s="120"/>
      <c r="J113" s="96" t="s">
        <v>6</v>
      </c>
      <c r="K113" s="36" t="s">
        <v>292</v>
      </c>
      <c r="L113" s="97" t="s">
        <v>297</v>
      </c>
      <c r="M113" s="80"/>
    </row>
    <row r="114">
      <c r="A114" s="63"/>
      <c r="B114" s="106" t="s">
        <v>140</v>
      </c>
      <c r="C114" s="107" t="s">
        <v>41</v>
      </c>
      <c r="D114" s="108"/>
      <c r="E114" s="108"/>
      <c r="F114" s="109"/>
      <c r="G114" s="110"/>
      <c r="H114" s="108"/>
      <c r="I114" s="120"/>
      <c r="J114" s="96" t="s">
        <v>16</v>
      </c>
      <c r="K114" s="36" t="s">
        <v>298</v>
      </c>
      <c r="L114" s="97" t="s">
        <v>299</v>
      </c>
      <c r="M114" s="80"/>
    </row>
    <row r="115">
      <c r="A115" s="63"/>
      <c r="B115" s="106" t="s">
        <v>140</v>
      </c>
      <c r="C115" s="107" t="s">
        <v>41</v>
      </c>
      <c r="D115" s="108"/>
      <c r="E115" s="108"/>
      <c r="F115" s="109"/>
      <c r="G115" s="110"/>
      <c r="H115" s="108"/>
      <c r="I115" s="120"/>
      <c r="J115" s="96" t="s">
        <v>16</v>
      </c>
      <c r="K115" s="36" t="s">
        <v>298</v>
      </c>
      <c r="L115" s="97" t="s">
        <v>300</v>
      </c>
      <c r="M115" s="80"/>
    </row>
    <row r="116">
      <c r="A116" s="63"/>
      <c r="B116" s="106" t="s">
        <v>140</v>
      </c>
      <c r="C116" s="107" t="s">
        <v>41</v>
      </c>
      <c r="D116" s="108"/>
      <c r="E116" s="108"/>
      <c r="F116" s="109"/>
      <c r="G116" s="110"/>
      <c r="H116" s="108"/>
      <c r="I116" s="120"/>
      <c r="J116" s="96" t="s">
        <v>16</v>
      </c>
      <c r="K116" s="36" t="s">
        <v>298</v>
      </c>
      <c r="L116" s="97" t="s">
        <v>301</v>
      </c>
      <c r="M116" s="80"/>
    </row>
    <row r="117">
      <c r="A117" s="63"/>
      <c r="B117" s="106" t="s">
        <v>140</v>
      </c>
      <c r="C117" s="107" t="s">
        <v>41</v>
      </c>
      <c r="D117" s="108"/>
      <c r="E117" s="108"/>
      <c r="F117" s="109"/>
      <c r="G117" s="110"/>
      <c r="H117" s="108"/>
      <c r="I117" s="120"/>
      <c r="J117" s="96" t="s">
        <v>15</v>
      </c>
      <c r="K117" s="36" t="s">
        <v>302</v>
      </c>
      <c r="L117" s="97" t="s">
        <v>291</v>
      </c>
      <c r="M117" s="80"/>
    </row>
    <row r="118">
      <c r="A118" s="63"/>
      <c r="B118" s="106" t="s">
        <v>140</v>
      </c>
      <c r="C118" s="107" t="s">
        <v>41</v>
      </c>
      <c r="D118" s="108"/>
      <c r="E118" s="108"/>
      <c r="F118" s="109"/>
      <c r="G118" s="110"/>
      <c r="H118" s="108"/>
      <c r="I118" s="120"/>
      <c r="J118" s="96" t="s">
        <v>16</v>
      </c>
      <c r="K118" s="36" t="s">
        <v>303</v>
      </c>
      <c r="L118" s="97" t="s">
        <v>291</v>
      </c>
      <c r="M118" s="80"/>
    </row>
    <row r="119">
      <c r="A119" s="63"/>
      <c r="B119" s="106" t="s">
        <v>140</v>
      </c>
      <c r="C119" s="107" t="s">
        <v>304</v>
      </c>
      <c r="D119" s="108"/>
      <c r="E119" s="108"/>
      <c r="F119" s="109"/>
      <c r="G119" s="110"/>
      <c r="H119" s="108"/>
      <c r="I119" s="120"/>
      <c r="J119" s="96" t="s">
        <v>304</v>
      </c>
      <c r="K119" s="36" t="s">
        <v>305</v>
      </c>
      <c r="L119" s="97" t="s">
        <v>306</v>
      </c>
      <c r="M119" s="80"/>
    </row>
    <row r="120">
      <c r="A120" s="63"/>
      <c r="B120" s="106" t="s">
        <v>140</v>
      </c>
      <c r="C120" s="107" t="s">
        <v>304</v>
      </c>
      <c r="D120" s="108"/>
      <c r="E120" s="108"/>
      <c r="F120" s="109"/>
      <c r="G120" s="110"/>
      <c r="H120" s="108"/>
      <c r="I120" s="120"/>
      <c r="J120" s="96" t="s">
        <v>304</v>
      </c>
      <c r="K120" s="36" t="s">
        <v>307</v>
      </c>
      <c r="L120" s="97" t="s">
        <v>306</v>
      </c>
      <c r="M120" s="80"/>
    </row>
    <row r="121">
      <c r="A121" s="63"/>
      <c r="B121" s="106" t="s">
        <v>140</v>
      </c>
      <c r="C121" s="107" t="s">
        <v>304</v>
      </c>
      <c r="D121" s="108"/>
      <c r="E121" s="108"/>
      <c r="F121" s="109"/>
      <c r="G121" s="110"/>
      <c r="H121" s="108"/>
      <c r="I121" s="120"/>
      <c r="J121" s="96" t="s">
        <v>304</v>
      </c>
      <c r="K121" s="36" t="s">
        <v>308</v>
      </c>
      <c r="L121" s="97" t="s">
        <v>306</v>
      </c>
      <c r="M121" s="80"/>
    </row>
    <row r="122">
      <c r="A122" s="63"/>
      <c r="B122" s="98" t="s">
        <v>140</v>
      </c>
      <c r="C122" s="34" t="s">
        <v>230</v>
      </c>
      <c r="D122" s="34" t="s">
        <v>309</v>
      </c>
      <c r="E122" s="34" t="s">
        <v>310</v>
      </c>
      <c r="F122" s="105"/>
      <c r="G122" s="98" t="s">
        <v>14</v>
      </c>
      <c r="H122" s="34" t="s">
        <v>309</v>
      </c>
      <c r="I122" s="100" t="s">
        <v>310</v>
      </c>
      <c r="J122" s="98" t="s">
        <v>17</v>
      </c>
      <c r="K122" s="34" t="s">
        <v>311</v>
      </c>
      <c r="L122" s="100" t="s">
        <v>310</v>
      </c>
      <c r="M122" s="80"/>
    </row>
    <row r="123">
      <c r="A123" s="63"/>
      <c r="B123" s="98" t="s">
        <v>140</v>
      </c>
      <c r="C123" s="34" t="s">
        <v>230</v>
      </c>
      <c r="D123" s="34" t="s">
        <v>309</v>
      </c>
      <c r="E123" s="34" t="s">
        <v>312</v>
      </c>
      <c r="F123" s="105"/>
      <c r="G123" s="98" t="s">
        <v>14</v>
      </c>
      <c r="H123" s="34" t="s">
        <v>309</v>
      </c>
      <c r="I123" s="100" t="s">
        <v>312</v>
      </c>
      <c r="J123" s="98" t="s">
        <v>17</v>
      </c>
      <c r="K123" s="34" t="s">
        <v>312</v>
      </c>
      <c r="L123" s="100" t="s">
        <v>313</v>
      </c>
      <c r="M123" s="80"/>
    </row>
    <row r="124">
      <c r="A124" s="63"/>
      <c r="B124" s="98" t="s">
        <v>140</v>
      </c>
      <c r="C124" s="34" t="s">
        <v>230</v>
      </c>
      <c r="D124" s="34" t="s">
        <v>309</v>
      </c>
      <c r="E124" s="34" t="s">
        <v>314</v>
      </c>
      <c r="F124" s="99" t="s">
        <v>315</v>
      </c>
      <c r="G124" s="98" t="s">
        <v>14</v>
      </c>
      <c r="H124" s="34" t="s">
        <v>309</v>
      </c>
      <c r="I124" s="100" t="s">
        <v>314</v>
      </c>
      <c r="J124" s="98" t="s">
        <v>17</v>
      </c>
      <c r="K124" s="34" t="s">
        <v>311</v>
      </c>
      <c r="L124" s="100" t="s">
        <v>314</v>
      </c>
      <c r="M124" s="80"/>
    </row>
    <row r="125">
      <c r="A125" s="63"/>
      <c r="B125" s="98" t="s">
        <v>140</v>
      </c>
      <c r="C125" s="34" t="s">
        <v>230</v>
      </c>
      <c r="D125" s="34" t="s">
        <v>309</v>
      </c>
      <c r="E125" s="34" t="s">
        <v>316</v>
      </c>
      <c r="F125" s="99" t="s">
        <v>315</v>
      </c>
      <c r="G125" s="98" t="s">
        <v>14</v>
      </c>
      <c r="H125" s="34" t="s">
        <v>309</v>
      </c>
      <c r="I125" s="100" t="s">
        <v>316</v>
      </c>
      <c r="J125" s="98" t="s">
        <v>17</v>
      </c>
      <c r="K125" s="34" t="s">
        <v>317</v>
      </c>
      <c r="L125" s="97" t="s">
        <v>318</v>
      </c>
      <c r="M125" s="121"/>
    </row>
    <row r="126">
      <c r="A126" s="63"/>
      <c r="B126" s="106" t="s">
        <v>140</v>
      </c>
      <c r="C126" s="107" t="s">
        <v>230</v>
      </c>
      <c r="D126" s="108"/>
      <c r="E126" s="108"/>
      <c r="F126" s="109"/>
      <c r="G126" s="110"/>
      <c r="H126" s="108"/>
      <c r="I126" s="111"/>
      <c r="J126" s="98" t="s">
        <v>17</v>
      </c>
      <c r="K126" s="34" t="s">
        <v>317</v>
      </c>
      <c r="L126" s="97" t="s">
        <v>319</v>
      </c>
      <c r="M126" s="80"/>
    </row>
    <row r="127">
      <c r="A127" s="63"/>
      <c r="B127" s="106" t="s">
        <v>140</v>
      </c>
      <c r="C127" s="107" t="s">
        <v>230</v>
      </c>
      <c r="D127" s="108"/>
      <c r="E127" s="108"/>
      <c r="F127" s="109"/>
      <c r="G127" s="110"/>
      <c r="H127" s="108"/>
      <c r="I127" s="111"/>
      <c r="J127" s="98" t="s">
        <v>17</v>
      </c>
      <c r="K127" s="34" t="s">
        <v>317</v>
      </c>
      <c r="L127" s="97" t="s">
        <v>320</v>
      </c>
      <c r="M127" s="80"/>
    </row>
    <row r="128">
      <c r="A128" s="63"/>
      <c r="B128" s="106" t="s">
        <v>140</v>
      </c>
      <c r="C128" s="107" t="s">
        <v>230</v>
      </c>
      <c r="D128" s="108"/>
      <c r="E128" s="108"/>
      <c r="F128" s="109"/>
      <c r="G128" s="110"/>
      <c r="H128" s="108"/>
      <c r="I128" s="111"/>
      <c r="J128" s="98" t="s">
        <v>17</v>
      </c>
      <c r="K128" s="34" t="s">
        <v>317</v>
      </c>
      <c r="L128" s="97" t="s">
        <v>321</v>
      </c>
      <c r="M128" s="80"/>
    </row>
    <row r="129">
      <c r="A129" s="63"/>
      <c r="B129" s="106" t="s">
        <v>140</v>
      </c>
      <c r="C129" s="107" t="s">
        <v>230</v>
      </c>
      <c r="D129" s="108"/>
      <c r="E129" s="108"/>
      <c r="F129" s="109"/>
      <c r="G129" s="110"/>
      <c r="H129" s="108"/>
      <c r="I129" s="111"/>
      <c r="J129" s="98" t="s">
        <v>17</v>
      </c>
      <c r="K129" s="34" t="s">
        <v>317</v>
      </c>
      <c r="L129" s="97" t="s">
        <v>322</v>
      </c>
      <c r="M129" s="80"/>
    </row>
    <row r="130">
      <c r="A130" s="63"/>
      <c r="B130" s="98" t="s">
        <v>140</v>
      </c>
      <c r="C130" s="34" t="s">
        <v>230</v>
      </c>
      <c r="D130" s="34" t="s">
        <v>309</v>
      </c>
      <c r="E130" s="34" t="s">
        <v>323</v>
      </c>
      <c r="F130" s="99" t="s">
        <v>321</v>
      </c>
      <c r="G130" s="98" t="s">
        <v>14</v>
      </c>
      <c r="H130" s="34" t="s">
        <v>309</v>
      </c>
      <c r="I130" s="100" t="s">
        <v>323</v>
      </c>
      <c r="J130" s="98" t="s">
        <v>17</v>
      </c>
      <c r="K130" s="34" t="s">
        <v>311</v>
      </c>
      <c r="L130" s="100" t="s">
        <v>324</v>
      </c>
      <c r="M130" s="80"/>
    </row>
    <row r="131">
      <c r="A131" s="63"/>
      <c r="B131" s="98" t="s">
        <v>140</v>
      </c>
      <c r="C131" s="34" t="s">
        <v>230</v>
      </c>
      <c r="D131" s="34" t="s">
        <v>309</v>
      </c>
      <c r="E131" s="34" t="s">
        <v>323</v>
      </c>
      <c r="F131" s="99" t="s">
        <v>319</v>
      </c>
      <c r="G131" s="98" t="s">
        <v>14</v>
      </c>
      <c r="H131" s="34" t="s">
        <v>309</v>
      </c>
      <c r="I131" s="100" t="s">
        <v>323</v>
      </c>
      <c r="J131" s="98" t="s">
        <v>17</v>
      </c>
      <c r="K131" s="34" t="s">
        <v>311</v>
      </c>
      <c r="L131" s="100" t="s">
        <v>324</v>
      </c>
      <c r="M131" s="80"/>
    </row>
    <row r="132">
      <c r="A132" s="63"/>
      <c r="B132" s="98" t="s">
        <v>140</v>
      </c>
      <c r="C132" s="34" t="s">
        <v>230</v>
      </c>
      <c r="D132" s="34" t="s">
        <v>309</v>
      </c>
      <c r="E132" s="34" t="s">
        <v>323</v>
      </c>
      <c r="F132" s="99" t="s">
        <v>325</v>
      </c>
      <c r="G132" s="98" t="s">
        <v>14</v>
      </c>
      <c r="H132" s="34" t="s">
        <v>309</v>
      </c>
      <c r="I132" s="100" t="s">
        <v>323</v>
      </c>
      <c r="J132" s="98" t="s">
        <v>17</v>
      </c>
      <c r="K132" s="34" t="s">
        <v>311</v>
      </c>
      <c r="L132" s="100" t="s">
        <v>324</v>
      </c>
      <c r="M132" s="80"/>
    </row>
    <row r="133">
      <c r="A133" s="63"/>
      <c r="B133" s="106" t="s">
        <v>140</v>
      </c>
      <c r="C133" s="107" t="s">
        <v>230</v>
      </c>
      <c r="D133" s="108"/>
      <c r="E133" s="108"/>
      <c r="F133" s="109"/>
      <c r="G133" s="110"/>
      <c r="H133" s="108"/>
      <c r="I133" s="111"/>
      <c r="J133" s="98" t="s">
        <v>17</v>
      </c>
      <c r="K133" s="34" t="s">
        <v>311</v>
      </c>
      <c r="L133" s="100" t="s">
        <v>326</v>
      </c>
      <c r="M133" s="80"/>
    </row>
    <row r="134">
      <c r="A134" s="63"/>
      <c r="B134" s="106" t="s">
        <v>140</v>
      </c>
      <c r="C134" s="107" t="s">
        <v>230</v>
      </c>
      <c r="D134" s="108"/>
      <c r="E134" s="108"/>
      <c r="F134" s="109"/>
      <c r="G134" s="110"/>
      <c r="H134" s="108"/>
      <c r="I134" s="111"/>
      <c r="J134" s="98" t="s">
        <v>17</v>
      </c>
      <c r="K134" s="34" t="s">
        <v>311</v>
      </c>
      <c r="L134" s="100" t="s">
        <v>327</v>
      </c>
      <c r="M134" s="80"/>
    </row>
    <row r="135">
      <c r="A135" s="63"/>
      <c r="B135" s="106" t="s">
        <v>140</v>
      </c>
      <c r="C135" s="107" t="s">
        <v>230</v>
      </c>
      <c r="D135" s="108"/>
      <c r="E135" s="108"/>
      <c r="F135" s="109"/>
      <c r="G135" s="110"/>
      <c r="H135" s="108"/>
      <c r="I135" s="111"/>
      <c r="J135" s="98" t="s">
        <v>17</v>
      </c>
      <c r="K135" s="34" t="s">
        <v>311</v>
      </c>
      <c r="L135" s="100" t="s">
        <v>328</v>
      </c>
      <c r="M135" s="80"/>
    </row>
    <row r="136">
      <c r="A136" s="63"/>
      <c r="B136" s="98" t="s">
        <v>140</v>
      </c>
      <c r="C136" s="34" t="s">
        <v>230</v>
      </c>
      <c r="D136" s="34" t="s">
        <v>329</v>
      </c>
      <c r="E136" s="34" t="s">
        <v>330</v>
      </c>
      <c r="F136" s="99" t="s">
        <v>331</v>
      </c>
      <c r="G136" s="98" t="s">
        <v>14</v>
      </c>
      <c r="H136" s="34" t="s">
        <v>329</v>
      </c>
      <c r="I136" s="100" t="s">
        <v>330</v>
      </c>
      <c r="J136" s="96" t="s">
        <v>17</v>
      </c>
      <c r="K136" s="36" t="s">
        <v>329</v>
      </c>
      <c r="L136" s="97" t="s">
        <v>332</v>
      </c>
      <c r="M136" s="80"/>
    </row>
    <row r="137">
      <c r="A137" s="63"/>
      <c r="B137" s="98" t="s">
        <v>140</v>
      </c>
      <c r="C137" s="34" t="s">
        <v>230</v>
      </c>
      <c r="D137" s="34" t="s">
        <v>329</v>
      </c>
      <c r="E137" s="34" t="s">
        <v>330</v>
      </c>
      <c r="F137" s="99" t="s">
        <v>333</v>
      </c>
      <c r="G137" s="98" t="s">
        <v>14</v>
      </c>
      <c r="H137" s="34" t="s">
        <v>329</v>
      </c>
      <c r="I137" s="100" t="s">
        <v>330</v>
      </c>
      <c r="J137" s="96" t="s">
        <v>17</v>
      </c>
      <c r="K137" s="36" t="s">
        <v>329</v>
      </c>
      <c r="L137" s="97" t="s">
        <v>332</v>
      </c>
      <c r="M137" s="80"/>
    </row>
    <row r="138">
      <c r="A138" s="63"/>
      <c r="B138" s="98" t="s">
        <v>140</v>
      </c>
      <c r="C138" s="34" t="s">
        <v>230</v>
      </c>
      <c r="D138" s="34" t="s">
        <v>329</v>
      </c>
      <c r="E138" s="34" t="s">
        <v>330</v>
      </c>
      <c r="F138" s="99" t="s">
        <v>334</v>
      </c>
      <c r="G138" s="98" t="s">
        <v>14</v>
      </c>
      <c r="H138" s="34" t="s">
        <v>329</v>
      </c>
      <c r="I138" s="100" t="s">
        <v>330</v>
      </c>
      <c r="J138" s="96" t="s">
        <v>17</v>
      </c>
      <c r="K138" s="36" t="s">
        <v>329</v>
      </c>
      <c r="L138" s="97" t="s">
        <v>332</v>
      </c>
      <c r="M138" s="80"/>
    </row>
    <row r="139">
      <c r="A139" s="63"/>
      <c r="B139" s="98" t="s">
        <v>140</v>
      </c>
      <c r="C139" s="34" t="s">
        <v>230</v>
      </c>
      <c r="D139" s="34" t="s">
        <v>329</v>
      </c>
      <c r="E139" s="34" t="s">
        <v>330</v>
      </c>
      <c r="F139" s="99" t="s">
        <v>335</v>
      </c>
      <c r="G139" s="98" t="s">
        <v>14</v>
      </c>
      <c r="H139" s="34" t="s">
        <v>329</v>
      </c>
      <c r="I139" s="100" t="s">
        <v>336</v>
      </c>
      <c r="J139" s="96" t="s">
        <v>17</v>
      </c>
      <c r="K139" s="36" t="s">
        <v>329</v>
      </c>
      <c r="L139" s="97" t="s">
        <v>332</v>
      </c>
      <c r="M139" s="80"/>
    </row>
    <row r="140">
      <c r="A140" s="63"/>
      <c r="B140" s="98" t="s">
        <v>140</v>
      </c>
      <c r="C140" s="34" t="s">
        <v>230</v>
      </c>
      <c r="D140" s="34" t="s">
        <v>329</v>
      </c>
      <c r="E140" s="34" t="s">
        <v>330</v>
      </c>
      <c r="F140" s="115"/>
      <c r="G140" s="98" t="s">
        <v>14</v>
      </c>
      <c r="H140" s="34" t="s">
        <v>329</v>
      </c>
      <c r="I140" s="100" t="s">
        <v>330</v>
      </c>
      <c r="J140" s="96" t="s">
        <v>17</v>
      </c>
      <c r="K140" s="36" t="s">
        <v>329</v>
      </c>
      <c r="L140" s="97" t="s">
        <v>332</v>
      </c>
      <c r="M140" s="80"/>
    </row>
    <row r="141">
      <c r="A141" s="63"/>
      <c r="B141" s="98" t="s">
        <v>140</v>
      </c>
      <c r="C141" s="34" t="s">
        <v>230</v>
      </c>
      <c r="D141" s="34" t="s">
        <v>329</v>
      </c>
      <c r="E141" s="34" t="s">
        <v>337</v>
      </c>
      <c r="F141" s="99" t="s">
        <v>338</v>
      </c>
      <c r="G141" s="98" t="s">
        <v>14</v>
      </c>
      <c r="H141" s="34" t="s">
        <v>329</v>
      </c>
      <c r="I141" s="100" t="s">
        <v>338</v>
      </c>
      <c r="J141" s="96" t="s">
        <v>17</v>
      </c>
      <c r="K141" s="36" t="s">
        <v>35</v>
      </c>
      <c r="L141" s="97" t="s">
        <v>332</v>
      </c>
      <c r="M141" s="80"/>
    </row>
    <row r="142">
      <c r="A142" s="63"/>
      <c r="B142" s="98" t="s">
        <v>140</v>
      </c>
      <c r="C142" s="34" t="s">
        <v>230</v>
      </c>
      <c r="D142" s="34" t="s">
        <v>329</v>
      </c>
      <c r="E142" s="34" t="s">
        <v>337</v>
      </c>
      <c r="F142" s="99" t="s">
        <v>339</v>
      </c>
      <c r="G142" s="98" t="s">
        <v>14</v>
      </c>
      <c r="H142" s="34" t="s">
        <v>329</v>
      </c>
      <c r="I142" s="100" t="s">
        <v>337</v>
      </c>
      <c r="J142" s="96" t="s">
        <v>17</v>
      </c>
      <c r="K142" s="36" t="s">
        <v>337</v>
      </c>
      <c r="L142" s="97" t="s">
        <v>332</v>
      </c>
      <c r="M142" s="80"/>
    </row>
    <row r="143">
      <c r="A143" s="63"/>
      <c r="B143" s="98" t="s">
        <v>140</v>
      </c>
      <c r="C143" s="34" t="s">
        <v>230</v>
      </c>
      <c r="D143" s="34" t="s">
        <v>329</v>
      </c>
      <c r="E143" s="34" t="s">
        <v>337</v>
      </c>
      <c r="F143" s="99" t="s">
        <v>340</v>
      </c>
      <c r="G143" s="98" t="s">
        <v>14</v>
      </c>
      <c r="H143" s="34" t="s">
        <v>329</v>
      </c>
      <c r="I143" s="100" t="s">
        <v>337</v>
      </c>
      <c r="J143" s="96" t="s">
        <v>17</v>
      </c>
      <c r="K143" s="36" t="s">
        <v>337</v>
      </c>
      <c r="L143" s="97" t="s">
        <v>332</v>
      </c>
      <c r="M143" s="80"/>
    </row>
    <row r="144">
      <c r="A144" s="63"/>
      <c r="B144" s="98" t="s">
        <v>140</v>
      </c>
      <c r="C144" s="34" t="s">
        <v>230</v>
      </c>
      <c r="D144" s="34" t="s">
        <v>329</v>
      </c>
      <c r="E144" s="34" t="s">
        <v>337</v>
      </c>
      <c r="F144" s="99" t="s">
        <v>341</v>
      </c>
      <c r="G144" s="98" t="s">
        <v>14</v>
      </c>
      <c r="H144" s="34" t="s">
        <v>329</v>
      </c>
      <c r="I144" s="100" t="s">
        <v>337</v>
      </c>
      <c r="J144" s="96" t="s">
        <v>17</v>
      </c>
      <c r="K144" s="36" t="s">
        <v>337</v>
      </c>
      <c r="L144" s="97" t="s">
        <v>332</v>
      </c>
      <c r="M144" s="80"/>
    </row>
    <row r="145">
      <c r="A145" s="63"/>
      <c r="B145" s="98" t="s">
        <v>140</v>
      </c>
      <c r="C145" s="34" t="s">
        <v>230</v>
      </c>
      <c r="D145" s="34" t="s">
        <v>329</v>
      </c>
      <c r="E145" s="34" t="s">
        <v>337</v>
      </c>
      <c r="F145" s="99" t="s">
        <v>342</v>
      </c>
      <c r="G145" s="98" t="s">
        <v>14</v>
      </c>
      <c r="H145" s="34" t="s">
        <v>329</v>
      </c>
      <c r="I145" s="100" t="s">
        <v>336</v>
      </c>
      <c r="J145" s="96" t="s">
        <v>17</v>
      </c>
      <c r="K145" s="36" t="s">
        <v>337</v>
      </c>
      <c r="L145" s="97" t="s">
        <v>332</v>
      </c>
      <c r="M145" s="80"/>
    </row>
    <row r="146">
      <c r="A146" s="63"/>
      <c r="B146" s="106" t="s">
        <v>140</v>
      </c>
      <c r="C146" s="107" t="s">
        <v>230</v>
      </c>
      <c r="D146" s="108"/>
      <c r="E146" s="108"/>
      <c r="F146" s="117"/>
      <c r="G146" s="110"/>
      <c r="H146" s="108"/>
      <c r="I146" s="111"/>
      <c r="J146" s="96" t="s">
        <v>17</v>
      </c>
      <c r="K146" s="36" t="s">
        <v>337</v>
      </c>
      <c r="L146" s="97" t="s">
        <v>343</v>
      </c>
      <c r="M146" s="80"/>
    </row>
    <row r="147">
      <c r="A147" s="63"/>
      <c r="B147" s="106" t="s">
        <v>140</v>
      </c>
      <c r="C147" s="107" t="s">
        <v>230</v>
      </c>
      <c r="D147" s="108"/>
      <c r="E147" s="108"/>
      <c r="F147" s="117"/>
      <c r="G147" s="110"/>
      <c r="H147" s="108"/>
      <c r="I147" s="111"/>
      <c r="J147" s="96" t="s">
        <v>17</v>
      </c>
      <c r="K147" s="36" t="s">
        <v>337</v>
      </c>
      <c r="L147" s="97" t="s">
        <v>344</v>
      </c>
      <c r="M147" s="80"/>
    </row>
    <row r="148">
      <c r="A148" s="63"/>
      <c r="B148" s="106" t="s">
        <v>140</v>
      </c>
      <c r="C148" s="107" t="s">
        <v>230</v>
      </c>
      <c r="D148" s="108"/>
      <c r="E148" s="108"/>
      <c r="F148" s="117"/>
      <c r="G148" s="110"/>
      <c r="H148" s="108"/>
      <c r="I148" s="111"/>
      <c r="J148" s="96" t="s">
        <v>17</v>
      </c>
      <c r="K148" s="36" t="s">
        <v>337</v>
      </c>
      <c r="L148" s="97" t="s">
        <v>345</v>
      </c>
      <c r="M148" s="80"/>
    </row>
    <row r="149">
      <c r="A149" s="63"/>
      <c r="B149" s="106" t="s">
        <v>140</v>
      </c>
      <c r="C149" s="107" t="s">
        <v>230</v>
      </c>
      <c r="D149" s="108"/>
      <c r="E149" s="108"/>
      <c r="F149" s="117"/>
      <c r="G149" s="110"/>
      <c r="H149" s="108"/>
      <c r="I149" s="111"/>
      <c r="J149" s="96" t="s">
        <v>17</v>
      </c>
      <c r="K149" s="36" t="s">
        <v>337</v>
      </c>
      <c r="L149" s="97" t="s">
        <v>346</v>
      </c>
      <c r="M149" s="80"/>
    </row>
    <row r="150">
      <c r="A150" s="63"/>
      <c r="B150" s="106" t="s">
        <v>140</v>
      </c>
      <c r="C150" s="107" t="s">
        <v>230</v>
      </c>
      <c r="D150" s="108"/>
      <c r="E150" s="108"/>
      <c r="F150" s="117"/>
      <c r="G150" s="110"/>
      <c r="H150" s="108"/>
      <c r="I150" s="111"/>
      <c r="J150" s="96" t="s">
        <v>17</v>
      </c>
      <c r="K150" s="36" t="s">
        <v>337</v>
      </c>
      <c r="L150" s="97" t="s">
        <v>347</v>
      </c>
      <c r="M150" s="80"/>
    </row>
    <row r="151">
      <c r="A151" s="63"/>
      <c r="B151" s="98" t="s">
        <v>140</v>
      </c>
      <c r="C151" s="34" t="s">
        <v>230</v>
      </c>
      <c r="D151" s="34" t="s">
        <v>348</v>
      </c>
      <c r="E151" s="34" t="s">
        <v>349</v>
      </c>
      <c r="F151" s="105"/>
      <c r="G151" s="98" t="s">
        <v>14</v>
      </c>
      <c r="H151" s="34" t="s">
        <v>348</v>
      </c>
      <c r="I151" s="100" t="s">
        <v>350</v>
      </c>
      <c r="J151" s="96" t="s">
        <v>17</v>
      </c>
      <c r="K151" s="36" t="s">
        <v>330</v>
      </c>
      <c r="L151" s="93"/>
      <c r="M151" s="80"/>
    </row>
    <row r="152">
      <c r="A152" s="63"/>
      <c r="B152" s="98" t="s">
        <v>140</v>
      </c>
      <c r="C152" s="34" t="s">
        <v>230</v>
      </c>
      <c r="D152" s="34" t="s">
        <v>348</v>
      </c>
      <c r="E152" s="34" t="s">
        <v>351</v>
      </c>
      <c r="F152" s="105"/>
      <c r="G152" s="98" t="s">
        <v>14</v>
      </c>
      <c r="H152" s="34" t="s">
        <v>348</v>
      </c>
      <c r="I152" s="100" t="s">
        <v>352</v>
      </c>
      <c r="J152" s="96" t="s">
        <v>17</v>
      </c>
      <c r="K152" s="36" t="s">
        <v>330</v>
      </c>
      <c r="L152" s="93"/>
      <c r="M152" s="80"/>
    </row>
    <row r="153">
      <c r="A153" s="63"/>
      <c r="B153" s="98" t="s">
        <v>140</v>
      </c>
      <c r="C153" s="34" t="s">
        <v>230</v>
      </c>
      <c r="D153" s="34" t="s">
        <v>348</v>
      </c>
      <c r="E153" s="34" t="s">
        <v>353</v>
      </c>
      <c r="F153" s="105"/>
      <c r="G153" s="98" t="s">
        <v>14</v>
      </c>
      <c r="H153" s="34" t="s">
        <v>348</v>
      </c>
      <c r="I153" s="100" t="s">
        <v>353</v>
      </c>
      <c r="J153" s="96" t="s">
        <v>17</v>
      </c>
      <c r="K153" s="36" t="s">
        <v>353</v>
      </c>
      <c r="L153" s="97" t="s">
        <v>354</v>
      </c>
      <c r="M153" s="80"/>
    </row>
    <row r="154">
      <c r="A154" s="63"/>
      <c r="B154" s="106" t="s">
        <v>140</v>
      </c>
      <c r="C154" s="107" t="s">
        <v>230</v>
      </c>
      <c r="D154" s="108"/>
      <c r="E154" s="108"/>
      <c r="F154" s="117"/>
      <c r="G154" s="110"/>
      <c r="H154" s="108"/>
      <c r="I154" s="111"/>
      <c r="J154" s="96" t="s">
        <v>17</v>
      </c>
      <c r="K154" s="36" t="s">
        <v>353</v>
      </c>
      <c r="L154" s="97" t="s">
        <v>355</v>
      </c>
      <c r="M154" s="80"/>
    </row>
    <row r="155">
      <c r="A155" s="63"/>
      <c r="B155" s="106" t="s">
        <v>140</v>
      </c>
      <c r="C155" s="107" t="s">
        <v>230</v>
      </c>
      <c r="D155" s="108"/>
      <c r="E155" s="108"/>
      <c r="F155" s="117"/>
      <c r="G155" s="110"/>
      <c r="H155" s="108"/>
      <c r="I155" s="111"/>
      <c r="J155" s="96" t="s">
        <v>17</v>
      </c>
      <c r="K155" s="36" t="s">
        <v>353</v>
      </c>
      <c r="L155" s="97" t="s">
        <v>356</v>
      </c>
      <c r="M155" s="80"/>
    </row>
    <row r="156">
      <c r="A156" s="63"/>
      <c r="B156" s="106" t="s">
        <v>140</v>
      </c>
      <c r="C156" s="107" t="s">
        <v>230</v>
      </c>
      <c r="D156" s="108"/>
      <c r="E156" s="108"/>
      <c r="F156" s="117"/>
      <c r="G156" s="110"/>
      <c r="H156" s="108"/>
      <c r="I156" s="111"/>
      <c r="J156" s="96" t="s">
        <v>17</v>
      </c>
      <c r="K156" s="36" t="s">
        <v>353</v>
      </c>
      <c r="L156" s="97" t="s">
        <v>357</v>
      </c>
      <c r="M156" s="80"/>
    </row>
    <row r="157">
      <c r="A157" s="63"/>
      <c r="B157" s="98" t="s">
        <v>140</v>
      </c>
      <c r="C157" s="34" t="s">
        <v>230</v>
      </c>
      <c r="D157" s="34" t="s">
        <v>348</v>
      </c>
      <c r="E157" s="34" t="s">
        <v>358</v>
      </c>
      <c r="F157" s="105"/>
      <c r="G157" s="98" t="s">
        <v>14</v>
      </c>
      <c r="H157" s="34" t="s">
        <v>348</v>
      </c>
      <c r="I157" s="100" t="s">
        <v>359</v>
      </c>
      <c r="J157" s="96" t="s">
        <v>17</v>
      </c>
      <c r="K157" s="36" t="s">
        <v>330</v>
      </c>
      <c r="L157" s="93"/>
      <c r="M157" s="80"/>
    </row>
    <row r="158">
      <c r="A158" s="63"/>
      <c r="B158" s="98" t="s">
        <v>140</v>
      </c>
      <c r="C158" s="34" t="s">
        <v>230</v>
      </c>
      <c r="D158" s="34" t="s">
        <v>348</v>
      </c>
      <c r="E158" s="34" t="s">
        <v>360</v>
      </c>
      <c r="F158" s="105"/>
      <c r="G158" s="98" t="s">
        <v>14</v>
      </c>
      <c r="H158" s="34" t="s">
        <v>348</v>
      </c>
      <c r="I158" s="100" t="s">
        <v>361</v>
      </c>
      <c r="J158" s="96" t="s">
        <v>17</v>
      </c>
      <c r="K158" s="36" t="s">
        <v>330</v>
      </c>
      <c r="L158" s="93"/>
      <c r="M158" s="80"/>
    </row>
    <row r="159">
      <c r="A159" s="63"/>
      <c r="B159" s="106" t="s">
        <v>140</v>
      </c>
      <c r="C159" s="107" t="s">
        <v>230</v>
      </c>
      <c r="D159" s="108"/>
      <c r="E159" s="108"/>
      <c r="F159" s="109"/>
      <c r="G159" s="110"/>
      <c r="H159" s="108"/>
      <c r="I159" s="111"/>
      <c r="J159" s="96" t="s">
        <v>16</v>
      </c>
      <c r="K159" s="36" t="s">
        <v>362</v>
      </c>
      <c r="L159" s="97" t="s">
        <v>363</v>
      </c>
      <c r="M159" s="80"/>
    </row>
    <row r="160">
      <c r="A160" s="63"/>
      <c r="B160" s="106" t="s">
        <v>140</v>
      </c>
      <c r="C160" s="107" t="s">
        <v>230</v>
      </c>
      <c r="D160" s="108"/>
      <c r="E160" s="108"/>
      <c r="F160" s="109"/>
      <c r="G160" s="110"/>
      <c r="H160" s="108"/>
      <c r="I160" s="111"/>
      <c r="J160" s="96" t="s">
        <v>17</v>
      </c>
      <c r="K160" s="36" t="s">
        <v>364</v>
      </c>
      <c r="L160" s="97" t="s">
        <v>365</v>
      </c>
      <c r="M160" s="80"/>
    </row>
    <row r="161">
      <c r="A161" s="63"/>
      <c r="B161" s="106" t="s">
        <v>140</v>
      </c>
      <c r="C161" s="107" t="s">
        <v>230</v>
      </c>
      <c r="D161" s="108"/>
      <c r="E161" s="108"/>
      <c r="F161" s="109"/>
      <c r="G161" s="110"/>
      <c r="H161" s="108"/>
      <c r="I161" s="111"/>
      <c r="J161" s="96" t="s">
        <v>17</v>
      </c>
      <c r="K161" s="36" t="s">
        <v>364</v>
      </c>
      <c r="L161" s="97" t="s">
        <v>366</v>
      </c>
      <c r="M161" s="80"/>
    </row>
    <row r="162">
      <c r="A162" s="63"/>
      <c r="B162" s="106" t="s">
        <v>140</v>
      </c>
      <c r="C162" s="107" t="s">
        <v>230</v>
      </c>
      <c r="D162" s="108"/>
      <c r="E162" s="108"/>
      <c r="F162" s="109"/>
      <c r="G162" s="110"/>
      <c r="H162" s="108"/>
      <c r="I162" s="111"/>
      <c r="J162" s="96" t="s">
        <v>17</v>
      </c>
      <c r="K162" s="36" t="s">
        <v>364</v>
      </c>
      <c r="L162" s="97" t="s">
        <v>367</v>
      </c>
      <c r="M162" s="80"/>
    </row>
    <row r="163">
      <c r="A163" s="63"/>
      <c r="B163" s="106" t="s">
        <v>140</v>
      </c>
      <c r="C163" s="107" t="s">
        <v>230</v>
      </c>
      <c r="D163" s="108"/>
      <c r="E163" s="108"/>
      <c r="F163" s="109"/>
      <c r="G163" s="110"/>
      <c r="H163" s="108"/>
      <c r="I163" s="111"/>
      <c r="J163" s="96" t="s">
        <v>17</v>
      </c>
      <c r="K163" s="36" t="s">
        <v>368</v>
      </c>
      <c r="L163" s="97" t="s">
        <v>369</v>
      </c>
      <c r="M163" s="80"/>
    </row>
    <row r="164">
      <c r="A164" s="63"/>
      <c r="B164" s="106" t="s">
        <v>140</v>
      </c>
      <c r="C164" s="107" t="s">
        <v>230</v>
      </c>
      <c r="D164" s="108"/>
      <c r="E164" s="108"/>
      <c r="F164" s="109"/>
      <c r="G164" s="110"/>
      <c r="H164" s="108"/>
      <c r="I164" s="111"/>
      <c r="J164" s="96" t="s">
        <v>17</v>
      </c>
      <c r="K164" s="36" t="s">
        <v>370</v>
      </c>
      <c r="L164" s="97" t="s">
        <v>371</v>
      </c>
      <c r="M164" s="80"/>
    </row>
    <row r="165">
      <c r="A165" s="63"/>
      <c r="B165" s="106" t="s">
        <v>140</v>
      </c>
      <c r="C165" s="107" t="s">
        <v>230</v>
      </c>
      <c r="D165" s="108"/>
      <c r="E165" s="108"/>
      <c r="F165" s="109"/>
      <c r="G165" s="110"/>
      <c r="H165" s="108"/>
      <c r="I165" s="111"/>
      <c r="J165" s="96" t="s">
        <v>17</v>
      </c>
      <c r="K165" s="36" t="s">
        <v>370</v>
      </c>
      <c r="L165" s="97" t="s">
        <v>372</v>
      </c>
      <c r="M165" s="80"/>
    </row>
    <row r="166">
      <c r="A166" s="63"/>
      <c r="B166" s="106" t="s">
        <v>140</v>
      </c>
      <c r="C166" s="107" t="s">
        <v>230</v>
      </c>
      <c r="D166" s="108"/>
      <c r="E166" s="108"/>
      <c r="F166" s="109"/>
      <c r="G166" s="110"/>
      <c r="H166" s="108"/>
      <c r="I166" s="111"/>
      <c r="J166" s="96" t="s">
        <v>17</v>
      </c>
      <c r="K166" s="36" t="s">
        <v>373</v>
      </c>
      <c r="L166" s="97" t="s">
        <v>374</v>
      </c>
      <c r="M166" s="80"/>
    </row>
    <row r="167">
      <c r="A167" s="63"/>
      <c r="B167" s="106" t="s">
        <v>140</v>
      </c>
      <c r="C167" s="107" t="s">
        <v>230</v>
      </c>
      <c r="D167" s="108"/>
      <c r="E167" s="108"/>
      <c r="F167" s="109"/>
      <c r="G167" s="110"/>
      <c r="H167" s="108"/>
      <c r="I167" s="111"/>
      <c r="J167" s="96" t="s">
        <v>17</v>
      </c>
      <c r="K167" s="36" t="s">
        <v>373</v>
      </c>
      <c r="L167" s="97" t="s">
        <v>375</v>
      </c>
      <c r="M167" s="80"/>
    </row>
    <row r="168">
      <c r="A168" s="63"/>
      <c r="B168" s="106" t="s">
        <v>140</v>
      </c>
      <c r="C168" s="107" t="s">
        <v>230</v>
      </c>
      <c r="D168" s="108"/>
      <c r="E168" s="108"/>
      <c r="F168" s="109"/>
      <c r="G168" s="110"/>
      <c r="H168" s="108"/>
      <c r="I168" s="111"/>
      <c r="J168" s="96" t="s">
        <v>17</v>
      </c>
      <c r="K168" s="36" t="s">
        <v>373</v>
      </c>
      <c r="L168" s="97" t="s">
        <v>376</v>
      </c>
      <c r="M168" s="80"/>
    </row>
    <row r="169">
      <c r="A169" s="63"/>
      <c r="B169" s="106" t="s">
        <v>140</v>
      </c>
      <c r="C169" s="107" t="s">
        <v>230</v>
      </c>
      <c r="D169" s="108"/>
      <c r="E169" s="108"/>
      <c r="F169" s="109"/>
      <c r="G169" s="110"/>
      <c r="H169" s="108"/>
      <c r="I169" s="111"/>
      <c r="J169" s="96" t="s">
        <v>17</v>
      </c>
      <c r="K169" s="36" t="s">
        <v>373</v>
      </c>
      <c r="L169" s="97" t="s">
        <v>377</v>
      </c>
      <c r="M169" s="80"/>
    </row>
    <row r="170">
      <c r="A170" s="63"/>
      <c r="B170" s="106" t="s">
        <v>140</v>
      </c>
      <c r="C170" s="107" t="s">
        <v>230</v>
      </c>
      <c r="D170" s="108"/>
      <c r="E170" s="108"/>
      <c r="F170" s="109"/>
      <c r="G170" s="110"/>
      <c r="H170" s="108"/>
      <c r="I170" s="111"/>
      <c r="J170" s="96" t="s">
        <v>17</v>
      </c>
      <c r="K170" s="36" t="s">
        <v>373</v>
      </c>
      <c r="L170" s="97" t="s">
        <v>378</v>
      </c>
      <c r="M170" s="80"/>
    </row>
    <row r="171">
      <c r="A171" s="63"/>
      <c r="B171" s="106" t="s">
        <v>140</v>
      </c>
      <c r="C171" s="107" t="s">
        <v>230</v>
      </c>
      <c r="D171" s="108"/>
      <c r="E171" s="108"/>
      <c r="F171" s="109"/>
      <c r="G171" s="110"/>
      <c r="H171" s="108"/>
      <c r="I171" s="111"/>
      <c r="J171" s="96" t="s">
        <v>17</v>
      </c>
      <c r="K171" s="36" t="s">
        <v>379</v>
      </c>
      <c r="L171" s="97" t="s">
        <v>380</v>
      </c>
      <c r="M171" s="80"/>
    </row>
    <row r="172">
      <c r="A172" s="63"/>
      <c r="B172" s="106" t="s">
        <v>140</v>
      </c>
      <c r="C172" s="107" t="s">
        <v>230</v>
      </c>
      <c r="D172" s="108"/>
      <c r="E172" s="108"/>
      <c r="F172" s="109"/>
      <c r="G172" s="110"/>
      <c r="H172" s="108"/>
      <c r="I172" s="111"/>
      <c r="J172" s="96" t="s">
        <v>17</v>
      </c>
      <c r="K172" s="36" t="s">
        <v>379</v>
      </c>
      <c r="L172" s="97" t="s">
        <v>381</v>
      </c>
      <c r="M172" s="80"/>
    </row>
    <row r="173">
      <c r="A173" s="63"/>
      <c r="B173" s="106" t="s">
        <v>140</v>
      </c>
      <c r="C173" s="107" t="s">
        <v>230</v>
      </c>
      <c r="D173" s="108"/>
      <c r="E173" s="108"/>
      <c r="F173" s="109"/>
      <c r="G173" s="110"/>
      <c r="H173" s="108"/>
      <c r="I173" s="111"/>
      <c r="J173" s="96" t="s">
        <v>17</v>
      </c>
      <c r="K173" s="36" t="s">
        <v>379</v>
      </c>
      <c r="L173" s="97" t="s">
        <v>382</v>
      </c>
      <c r="M173" s="80"/>
    </row>
    <row r="174">
      <c r="A174" s="63"/>
      <c r="B174" s="106" t="s">
        <v>140</v>
      </c>
      <c r="C174" s="107" t="s">
        <v>230</v>
      </c>
      <c r="D174" s="108"/>
      <c r="E174" s="108"/>
      <c r="F174" s="109"/>
      <c r="G174" s="110"/>
      <c r="H174" s="108"/>
      <c r="I174" s="111"/>
      <c r="J174" s="96" t="s">
        <v>17</v>
      </c>
      <c r="K174" s="36" t="s">
        <v>379</v>
      </c>
      <c r="L174" s="97" t="s">
        <v>383</v>
      </c>
      <c r="M174" s="80"/>
    </row>
    <row r="175">
      <c r="A175" s="63"/>
      <c r="B175" s="106" t="s">
        <v>140</v>
      </c>
      <c r="C175" s="107" t="s">
        <v>230</v>
      </c>
      <c r="D175" s="108"/>
      <c r="E175" s="108"/>
      <c r="F175" s="109"/>
      <c r="G175" s="110"/>
      <c r="H175" s="108"/>
      <c r="I175" s="111"/>
      <c r="J175" s="96" t="s">
        <v>17</v>
      </c>
      <c r="K175" s="36" t="s">
        <v>379</v>
      </c>
      <c r="L175" s="97" t="s">
        <v>384</v>
      </c>
      <c r="M175" s="80"/>
    </row>
    <row r="176">
      <c r="A176" s="63"/>
      <c r="B176" s="106" t="s">
        <v>140</v>
      </c>
      <c r="C176" s="107" t="s">
        <v>230</v>
      </c>
      <c r="D176" s="108"/>
      <c r="E176" s="108"/>
      <c r="F176" s="109"/>
      <c r="G176" s="110"/>
      <c r="H176" s="108"/>
      <c r="I176" s="111"/>
      <c r="J176" s="96" t="s">
        <v>10</v>
      </c>
      <c r="K176" s="36" t="s">
        <v>385</v>
      </c>
      <c r="L176" s="97" t="s">
        <v>386</v>
      </c>
      <c r="M176" s="80"/>
    </row>
    <row r="177">
      <c r="A177" s="63"/>
      <c r="B177" s="106" t="s">
        <v>140</v>
      </c>
      <c r="C177" s="107" t="s">
        <v>387</v>
      </c>
      <c r="D177" s="108"/>
      <c r="E177" s="108"/>
      <c r="F177" s="109"/>
      <c r="G177" s="110"/>
      <c r="H177" s="108"/>
      <c r="I177" s="111"/>
      <c r="J177" s="96" t="s">
        <v>17</v>
      </c>
      <c r="K177" s="36" t="s">
        <v>388</v>
      </c>
      <c r="L177" s="97" t="s">
        <v>389</v>
      </c>
      <c r="M177" s="80"/>
    </row>
    <row r="178">
      <c r="A178" s="63"/>
      <c r="B178" s="106" t="s">
        <v>140</v>
      </c>
      <c r="C178" s="107" t="s">
        <v>387</v>
      </c>
      <c r="D178" s="108"/>
      <c r="E178" s="108"/>
      <c r="F178" s="109"/>
      <c r="G178" s="110"/>
      <c r="H178" s="108"/>
      <c r="I178" s="111"/>
      <c r="J178" s="96" t="s">
        <v>17</v>
      </c>
      <c r="K178" s="36" t="s">
        <v>388</v>
      </c>
      <c r="L178" s="97" t="s">
        <v>390</v>
      </c>
      <c r="M178" s="80"/>
    </row>
    <row r="179">
      <c r="A179" s="63"/>
      <c r="B179" s="106" t="s">
        <v>140</v>
      </c>
      <c r="C179" s="107" t="s">
        <v>387</v>
      </c>
      <c r="D179" s="108"/>
      <c r="E179" s="108"/>
      <c r="F179" s="109"/>
      <c r="G179" s="110"/>
      <c r="H179" s="108"/>
      <c r="I179" s="111"/>
      <c r="J179" s="96" t="s">
        <v>17</v>
      </c>
      <c r="K179" s="36" t="s">
        <v>388</v>
      </c>
      <c r="L179" s="97" t="s">
        <v>391</v>
      </c>
      <c r="M179" s="80"/>
    </row>
    <row r="180">
      <c r="A180" s="63"/>
      <c r="B180" s="106" t="s">
        <v>140</v>
      </c>
      <c r="C180" s="107" t="s">
        <v>387</v>
      </c>
      <c r="D180" s="108"/>
      <c r="E180" s="108"/>
      <c r="F180" s="109"/>
      <c r="G180" s="110"/>
      <c r="H180" s="108"/>
      <c r="I180" s="111"/>
      <c r="J180" s="96" t="s">
        <v>17</v>
      </c>
      <c r="K180" s="36" t="s">
        <v>388</v>
      </c>
      <c r="L180" s="97" t="s">
        <v>392</v>
      </c>
      <c r="M180" s="80"/>
    </row>
    <row r="181">
      <c r="A181" s="63"/>
      <c r="B181" s="106" t="s">
        <v>140</v>
      </c>
      <c r="C181" s="107" t="s">
        <v>387</v>
      </c>
      <c r="D181" s="108"/>
      <c r="E181" s="108"/>
      <c r="F181" s="109"/>
      <c r="G181" s="98" t="s">
        <v>14</v>
      </c>
      <c r="H181" s="34" t="s">
        <v>393</v>
      </c>
      <c r="I181" s="100" t="s">
        <v>394</v>
      </c>
      <c r="J181" s="96" t="s">
        <v>16</v>
      </c>
      <c r="K181" s="36" t="s">
        <v>97</v>
      </c>
      <c r="L181" s="97" t="s">
        <v>393</v>
      </c>
      <c r="M181" s="80"/>
    </row>
    <row r="182">
      <c r="A182" s="63"/>
      <c r="B182" s="106" t="s">
        <v>140</v>
      </c>
      <c r="C182" s="107" t="s">
        <v>387</v>
      </c>
      <c r="D182" s="108"/>
      <c r="E182" s="108"/>
      <c r="F182" s="109"/>
      <c r="G182" s="98" t="s">
        <v>14</v>
      </c>
      <c r="H182" s="34" t="s">
        <v>393</v>
      </c>
      <c r="I182" s="100" t="s">
        <v>395</v>
      </c>
      <c r="J182" s="96" t="s">
        <v>16</v>
      </c>
      <c r="K182" s="36" t="s">
        <v>97</v>
      </c>
      <c r="L182" s="97" t="s">
        <v>396</v>
      </c>
      <c r="M182" s="80"/>
    </row>
    <row r="183">
      <c r="A183" s="63"/>
      <c r="B183" s="106" t="s">
        <v>140</v>
      </c>
      <c r="C183" s="107" t="s">
        <v>387</v>
      </c>
      <c r="D183" s="108"/>
      <c r="E183" s="108"/>
      <c r="F183" s="109"/>
      <c r="G183" s="98" t="s">
        <v>14</v>
      </c>
      <c r="H183" s="34" t="s">
        <v>393</v>
      </c>
      <c r="I183" s="100" t="s">
        <v>397</v>
      </c>
      <c r="J183" s="96" t="s">
        <v>16</v>
      </c>
      <c r="K183" s="36" t="s">
        <v>97</v>
      </c>
      <c r="L183" s="97" t="s">
        <v>398</v>
      </c>
      <c r="M183" s="80"/>
    </row>
    <row r="184">
      <c r="A184" s="63"/>
      <c r="B184" s="106" t="s">
        <v>140</v>
      </c>
      <c r="C184" s="107" t="s">
        <v>387</v>
      </c>
      <c r="D184" s="108"/>
      <c r="E184" s="108"/>
      <c r="F184" s="109"/>
      <c r="G184" s="98" t="s">
        <v>14</v>
      </c>
      <c r="H184" s="34" t="s">
        <v>393</v>
      </c>
      <c r="I184" s="100" t="s">
        <v>399</v>
      </c>
      <c r="J184" s="96" t="s">
        <v>16</v>
      </c>
      <c r="K184" s="36" t="s">
        <v>97</v>
      </c>
      <c r="L184" s="97" t="s">
        <v>398</v>
      </c>
      <c r="M184" s="80"/>
    </row>
    <row r="185">
      <c r="A185" s="63"/>
      <c r="B185" s="106" t="s">
        <v>140</v>
      </c>
      <c r="C185" s="107" t="s">
        <v>387</v>
      </c>
      <c r="D185" s="108"/>
      <c r="E185" s="108"/>
      <c r="F185" s="109"/>
      <c r="G185" s="122"/>
      <c r="H185" s="108"/>
      <c r="I185" s="111"/>
      <c r="J185" s="96" t="s">
        <v>16</v>
      </c>
      <c r="K185" s="36" t="s">
        <v>97</v>
      </c>
      <c r="L185" s="97" t="s">
        <v>400</v>
      </c>
      <c r="M185" s="80"/>
    </row>
    <row r="186">
      <c r="A186" s="63"/>
      <c r="B186" s="106" t="s">
        <v>140</v>
      </c>
      <c r="C186" s="107" t="s">
        <v>387</v>
      </c>
      <c r="D186" s="108"/>
      <c r="E186" s="108"/>
      <c r="F186" s="109"/>
      <c r="G186" s="96" t="s">
        <v>15</v>
      </c>
      <c r="H186" s="34" t="s">
        <v>399</v>
      </c>
      <c r="I186" s="100" t="s">
        <v>401</v>
      </c>
      <c r="J186" s="96" t="s">
        <v>19</v>
      </c>
      <c r="K186" s="36" t="s">
        <v>401</v>
      </c>
      <c r="L186" s="97" t="s">
        <v>402</v>
      </c>
      <c r="M186" s="80"/>
    </row>
    <row r="187">
      <c r="A187" s="63"/>
      <c r="B187" s="106" t="s">
        <v>140</v>
      </c>
      <c r="C187" s="107" t="s">
        <v>387</v>
      </c>
      <c r="D187" s="108"/>
      <c r="E187" s="108"/>
      <c r="F187" s="109"/>
      <c r="G187" s="96" t="s">
        <v>15</v>
      </c>
      <c r="H187" s="34" t="s">
        <v>399</v>
      </c>
      <c r="I187" s="100" t="s">
        <v>403</v>
      </c>
      <c r="J187" s="96" t="s">
        <v>19</v>
      </c>
      <c r="K187" s="36" t="s">
        <v>404</v>
      </c>
      <c r="L187" s="97" t="s">
        <v>402</v>
      </c>
      <c r="M187" s="80"/>
    </row>
    <row r="188">
      <c r="A188" s="63"/>
      <c r="B188" s="106" t="s">
        <v>140</v>
      </c>
      <c r="C188" s="107" t="s">
        <v>387</v>
      </c>
      <c r="D188" s="108"/>
      <c r="E188" s="108"/>
      <c r="F188" s="109"/>
      <c r="G188" s="122"/>
      <c r="H188" s="108"/>
      <c r="I188" s="111"/>
      <c r="J188" s="96" t="s">
        <v>19</v>
      </c>
      <c r="K188" s="36" t="s">
        <v>405</v>
      </c>
      <c r="L188" s="97" t="s">
        <v>406</v>
      </c>
      <c r="M188" s="80"/>
    </row>
    <row r="189">
      <c r="A189" s="63"/>
      <c r="B189" s="106" t="s">
        <v>140</v>
      </c>
      <c r="C189" s="107" t="s">
        <v>387</v>
      </c>
      <c r="D189" s="108"/>
      <c r="E189" s="108"/>
      <c r="F189" s="109"/>
      <c r="G189" s="122"/>
      <c r="H189" s="108"/>
      <c r="I189" s="111"/>
      <c r="J189" s="96" t="s">
        <v>19</v>
      </c>
      <c r="K189" s="36" t="s">
        <v>405</v>
      </c>
      <c r="L189" s="97" t="s">
        <v>407</v>
      </c>
      <c r="M189" s="80"/>
    </row>
    <row r="190">
      <c r="A190" s="63"/>
      <c r="B190" s="106" t="s">
        <v>140</v>
      </c>
      <c r="C190" s="107" t="s">
        <v>387</v>
      </c>
      <c r="D190" s="108"/>
      <c r="E190" s="108"/>
      <c r="F190" s="109"/>
      <c r="G190" s="122"/>
      <c r="H190" s="108"/>
      <c r="I190" s="111"/>
      <c r="J190" s="96" t="s">
        <v>19</v>
      </c>
      <c r="K190" s="36" t="s">
        <v>405</v>
      </c>
      <c r="L190" s="97" t="s">
        <v>408</v>
      </c>
      <c r="M190" s="80"/>
    </row>
    <row r="191">
      <c r="A191" s="63"/>
      <c r="B191" s="98" t="s">
        <v>140</v>
      </c>
      <c r="C191" s="34" t="s">
        <v>387</v>
      </c>
      <c r="D191" s="34" t="s">
        <v>399</v>
      </c>
      <c r="E191" s="34" t="s">
        <v>409</v>
      </c>
      <c r="F191" s="99" t="s">
        <v>410</v>
      </c>
      <c r="G191" s="96" t="s">
        <v>15</v>
      </c>
      <c r="H191" s="34" t="s">
        <v>399</v>
      </c>
      <c r="I191" s="100" t="s">
        <v>411</v>
      </c>
      <c r="J191" s="96" t="s">
        <v>19</v>
      </c>
      <c r="K191" s="123" t="s">
        <v>411</v>
      </c>
      <c r="L191" s="97" t="s">
        <v>402</v>
      </c>
      <c r="M191" s="80"/>
    </row>
    <row r="192">
      <c r="A192" s="63"/>
      <c r="B192" s="98" t="s">
        <v>140</v>
      </c>
      <c r="C192" s="34" t="s">
        <v>387</v>
      </c>
      <c r="D192" s="34" t="s">
        <v>399</v>
      </c>
      <c r="E192" s="34" t="s">
        <v>412</v>
      </c>
      <c r="F192" s="99" t="s">
        <v>410</v>
      </c>
      <c r="G192" s="96" t="s">
        <v>15</v>
      </c>
      <c r="H192" s="34" t="s">
        <v>399</v>
      </c>
      <c r="I192" s="100" t="s">
        <v>411</v>
      </c>
      <c r="J192" s="96" t="s">
        <v>19</v>
      </c>
      <c r="K192" s="123" t="s">
        <v>411</v>
      </c>
      <c r="L192" s="97" t="s">
        <v>402</v>
      </c>
      <c r="M192" s="80"/>
    </row>
    <row r="193">
      <c r="A193" s="63"/>
      <c r="B193" s="98" t="s">
        <v>140</v>
      </c>
      <c r="C193" s="34" t="s">
        <v>387</v>
      </c>
      <c r="D193" s="34" t="s">
        <v>397</v>
      </c>
      <c r="E193" s="34" t="s">
        <v>413</v>
      </c>
      <c r="F193" s="99" t="s">
        <v>414</v>
      </c>
      <c r="G193" s="96" t="s">
        <v>15</v>
      </c>
      <c r="H193" s="34" t="s">
        <v>397</v>
      </c>
      <c r="I193" s="100" t="s">
        <v>413</v>
      </c>
      <c r="J193" s="96" t="s">
        <v>19</v>
      </c>
      <c r="K193" s="36" t="s">
        <v>415</v>
      </c>
      <c r="L193" s="97" t="s">
        <v>416</v>
      </c>
      <c r="M193" s="80"/>
    </row>
    <row r="194">
      <c r="A194" s="63"/>
      <c r="B194" s="98" t="s">
        <v>140</v>
      </c>
      <c r="C194" s="34" t="s">
        <v>387</v>
      </c>
      <c r="D194" s="34" t="s">
        <v>397</v>
      </c>
      <c r="E194" s="34" t="s">
        <v>417</v>
      </c>
      <c r="F194" s="99" t="s">
        <v>414</v>
      </c>
      <c r="G194" s="96" t="s">
        <v>15</v>
      </c>
      <c r="H194" s="34" t="s">
        <v>397</v>
      </c>
      <c r="I194" s="124" t="s">
        <v>417</v>
      </c>
      <c r="J194" s="96" t="s">
        <v>19</v>
      </c>
      <c r="K194" s="36" t="s">
        <v>417</v>
      </c>
      <c r="L194" s="97" t="s">
        <v>416</v>
      </c>
      <c r="M194" s="80"/>
    </row>
    <row r="195">
      <c r="A195" s="63"/>
      <c r="B195" s="106" t="s">
        <v>140</v>
      </c>
      <c r="C195" s="107" t="s">
        <v>387</v>
      </c>
      <c r="D195" s="108"/>
      <c r="E195" s="108"/>
      <c r="F195" s="109"/>
      <c r="G195" s="96" t="s">
        <v>15</v>
      </c>
      <c r="H195" s="34" t="s">
        <v>397</v>
      </c>
      <c r="I195" s="124" t="s">
        <v>418</v>
      </c>
      <c r="J195" s="96" t="s">
        <v>19</v>
      </c>
      <c r="K195" s="36" t="s">
        <v>419</v>
      </c>
      <c r="L195" s="97" t="s">
        <v>416</v>
      </c>
      <c r="M195" s="80"/>
    </row>
    <row r="196">
      <c r="A196" s="63"/>
      <c r="B196" s="106" t="s">
        <v>140</v>
      </c>
      <c r="C196" s="107" t="s">
        <v>387</v>
      </c>
      <c r="D196" s="108"/>
      <c r="E196" s="108"/>
      <c r="F196" s="109"/>
      <c r="G196" s="96" t="s">
        <v>15</v>
      </c>
      <c r="H196" s="34" t="s">
        <v>397</v>
      </c>
      <c r="I196" s="124" t="s">
        <v>420</v>
      </c>
      <c r="J196" s="96" t="s">
        <v>19</v>
      </c>
      <c r="K196" s="36" t="s">
        <v>419</v>
      </c>
      <c r="L196" s="97" t="s">
        <v>416</v>
      </c>
      <c r="M196" s="80"/>
    </row>
    <row r="197">
      <c r="A197" s="63"/>
      <c r="B197" s="106" t="s">
        <v>140</v>
      </c>
      <c r="C197" s="107" t="s">
        <v>387</v>
      </c>
      <c r="D197" s="108"/>
      <c r="E197" s="108"/>
      <c r="F197" s="109"/>
      <c r="G197" s="96" t="s">
        <v>15</v>
      </c>
      <c r="H197" s="34" t="s">
        <v>397</v>
      </c>
      <c r="I197" s="124" t="s">
        <v>33</v>
      </c>
      <c r="J197" s="96" t="s">
        <v>15</v>
      </c>
      <c r="K197" s="36" t="s">
        <v>33</v>
      </c>
      <c r="L197" s="97" t="s">
        <v>421</v>
      </c>
      <c r="M197" s="80"/>
    </row>
    <row r="198">
      <c r="A198" s="63"/>
      <c r="B198" s="106" t="s">
        <v>140</v>
      </c>
      <c r="C198" s="107" t="s">
        <v>387</v>
      </c>
      <c r="D198" s="108"/>
      <c r="E198" s="108"/>
      <c r="F198" s="109"/>
      <c r="G198" s="96" t="s">
        <v>15</v>
      </c>
      <c r="H198" s="34" t="s">
        <v>397</v>
      </c>
      <c r="I198" s="124" t="s">
        <v>33</v>
      </c>
      <c r="J198" s="96" t="s">
        <v>15</v>
      </c>
      <c r="K198" s="36" t="s">
        <v>33</v>
      </c>
      <c r="L198" s="97" t="s">
        <v>422</v>
      </c>
      <c r="M198" s="80"/>
    </row>
    <row r="199">
      <c r="A199" s="63"/>
      <c r="B199" s="106" t="s">
        <v>140</v>
      </c>
      <c r="C199" s="107" t="s">
        <v>387</v>
      </c>
      <c r="D199" s="108"/>
      <c r="E199" s="108"/>
      <c r="F199" s="109"/>
      <c r="G199" s="96" t="s">
        <v>15</v>
      </c>
      <c r="H199" s="34" t="s">
        <v>397</v>
      </c>
      <c r="I199" s="124" t="s">
        <v>423</v>
      </c>
      <c r="J199" s="96" t="s">
        <v>19</v>
      </c>
      <c r="K199" s="36" t="s">
        <v>417</v>
      </c>
      <c r="L199" s="97" t="s">
        <v>416</v>
      </c>
      <c r="M199" s="80"/>
    </row>
    <row r="200">
      <c r="A200" s="63"/>
      <c r="B200" s="98" t="s">
        <v>140</v>
      </c>
      <c r="C200" s="34" t="s">
        <v>424</v>
      </c>
      <c r="D200" s="34" t="s">
        <v>425</v>
      </c>
      <c r="E200" s="34" t="s">
        <v>426</v>
      </c>
      <c r="F200" s="105"/>
      <c r="G200" s="98" t="s">
        <v>13</v>
      </c>
      <c r="H200" s="34" t="s">
        <v>425</v>
      </c>
      <c r="I200" s="100" t="s">
        <v>426</v>
      </c>
      <c r="J200" s="98" t="s">
        <v>13</v>
      </c>
      <c r="K200" s="34" t="s">
        <v>425</v>
      </c>
      <c r="L200" s="100" t="s">
        <v>426</v>
      </c>
      <c r="M200" s="80"/>
    </row>
    <row r="201">
      <c r="A201" s="63"/>
      <c r="B201" s="98" t="s">
        <v>140</v>
      </c>
      <c r="C201" s="34" t="s">
        <v>424</v>
      </c>
      <c r="D201" s="34" t="s">
        <v>425</v>
      </c>
      <c r="E201" s="34" t="s">
        <v>427</v>
      </c>
      <c r="F201" s="105"/>
      <c r="G201" s="98" t="s">
        <v>13</v>
      </c>
      <c r="H201" s="34" t="s">
        <v>425</v>
      </c>
      <c r="I201" s="100" t="s">
        <v>427</v>
      </c>
      <c r="J201" s="98" t="s">
        <v>13</v>
      </c>
      <c r="K201" s="34" t="s">
        <v>425</v>
      </c>
      <c r="L201" s="100" t="s">
        <v>427</v>
      </c>
      <c r="M201" s="80"/>
    </row>
    <row r="202">
      <c r="A202" s="63"/>
      <c r="B202" s="98" t="s">
        <v>140</v>
      </c>
      <c r="C202" s="34" t="s">
        <v>424</v>
      </c>
      <c r="D202" s="34" t="s">
        <v>425</v>
      </c>
      <c r="E202" s="34" t="s">
        <v>428</v>
      </c>
      <c r="F202" s="105"/>
      <c r="G202" s="98" t="s">
        <v>13</v>
      </c>
      <c r="H202" s="34" t="s">
        <v>425</v>
      </c>
      <c r="I202" s="100" t="s">
        <v>428</v>
      </c>
      <c r="J202" s="98" t="s">
        <v>13</v>
      </c>
      <c r="K202" s="34" t="s">
        <v>425</v>
      </c>
      <c r="L202" s="100" t="s">
        <v>428</v>
      </c>
      <c r="M202" s="80"/>
    </row>
    <row r="203">
      <c r="A203" s="63"/>
      <c r="B203" s="98" t="s">
        <v>140</v>
      </c>
      <c r="C203" s="34" t="s">
        <v>424</v>
      </c>
      <c r="D203" s="34" t="s">
        <v>425</v>
      </c>
      <c r="E203" s="34" t="s">
        <v>429</v>
      </c>
      <c r="F203" s="105"/>
      <c r="G203" s="98" t="s">
        <v>13</v>
      </c>
      <c r="H203" s="34" t="s">
        <v>425</v>
      </c>
      <c r="I203" s="100" t="s">
        <v>429</v>
      </c>
      <c r="J203" s="98" t="s">
        <v>13</v>
      </c>
      <c r="K203" s="34" t="s">
        <v>425</v>
      </c>
      <c r="L203" s="100" t="s">
        <v>429</v>
      </c>
      <c r="M203" s="80"/>
    </row>
    <row r="204">
      <c r="A204" s="63"/>
      <c r="B204" s="98" t="s">
        <v>140</v>
      </c>
      <c r="C204" s="34" t="s">
        <v>424</v>
      </c>
      <c r="D204" s="34" t="s">
        <v>425</v>
      </c>
      <c r="E204" s="34" t="s">
        <v>430</v>
      </c>
      <c r="F204" s="105"/>
      <c r="G204" s="98" t="s">
        <v>13</v>
      </c>
      <c r="H204" s="34" t="s">
        <v>425</v>
      </c>
      <c r="I204" s="100" t="s">
        <v>430</v>
      </c>
      <c r="J204" s="98" t="s">
        <v>13</v>
      </c>
      <c r="K204" s="34" t="s">
        <v>425</v>
      </c>
      <c r="L204" s="100" t="s">
        <v>430</v>
      </c>
      <c r="M204" s="80"/>
    </row>
    <row r="205">
      <c r="A205" s="63"/>
      <c r="B205" s="106" t="s">
        <v>140</v>
      </c>
      <c r="C205" s="107" t="s">
        <v>424</v>
      </c>
      <c r="D205" s="108"/>
      <c r="E205" s="108"/>
      <c r="F205" s="109"/>
      <c r="G205" s="98" t="s">
        <v>13</v>
      </c>
      <c r="H205" s="34" t="s">
        <v>431</v>
      </c>
      <c r="I205" s="100" t="s">
        <v>432</v>
      </c>
      <c r="J205" s="98" t="s">
        <v>13</v>
      </c>
      <c r="K205" s="34" t="s">
        <v>431</v>
      </c>
      <c r="L205" s="100" t="s">
        <v>433</v>
      </c>
      <c r="M205" s="80"/>
    </row>
    <row r="206">
      <c r="A206" s="63"/>
      <c r="B206" s="98" t="s">
        <v>140</v>
      </c>
      <c r="C206" s="34" t="s">
        <v>424</v>
      </c>
      <c r="D206" s="34" t="s">
        <v>434</v>
      </c>
      <c r="E206" s="34" t="s">
        <v>435</v>
      </c>
      <c r="F206" s="99" t="s">
        <v>436</v>
      </c>
      <c r="G206" s="98" t="s">
        <v>13</v>
      </c>
      <c r="H206" s="34" t="s">
        <v>434</v>
      </c>
      <c r="I206" s="100" t="s">
        <v>436</v>
      </c>
      <c r="J206" s="98" t="s">
        <v>13</v>
      </c>
      <c r="K206" s="34" t="s">
        <v>112</v>
      </c>
      <c r="L206" s="97" t="s">
        <v>434</v>
      </c>
      <c r="M206" s="80"/>
    </row>
    <row r="207">
      <c r="A207" s="63"/>
      <c r="B207" s="98" t="s">
        <v>140</v>
      </c>
      <c r="C207" s="34" t="s">
        <v>424</v>
      </c>
      <c r="D207" s="34" t="s">
        <v>434</v>
      </c>
      <c r="E207" s="34" t="s">
        <v>435</v>
      </c>
      <c r="F207" s="99" t="s">
        <v>437</v>
      </c>
      <c r="G207" s="98" t="s">
        <v>13</v>
      </c>
      <c r="H207" s="34" t="s">
        <v>434</v>
      </c>
      <c r="I207" s="100" t="s">
        <v>437</v>
      </c>
      <c r="J207" s="98" t="s">
        <v>13</v>
      </c>
      <c r="K207" s="34" t="s">
        <v>112</v>
      </c>
      <c r="L207" s="97" t="s">
        <v>434</v>
      </c>
      <c r="M207" s="80"/>
    </row>
    <row r="208">
      <c r="A208" s="63"/>
      <c r="B208" s="98" t="s">
        <v>140</v>
      </c>
      <c r="C208" s="34" t="s">
        <v>424</v>
      </c>
      <c r="D208" s="34" t="s">
        <v>434</v>
      </c>
      <c r="E208" s="34" t="s">
        <v>438</v>
      </c>
      <c r="F208" s="105"/>
      <c r="G208" s="98" t="s">
        <v>13</v>
      </c>
      <c r="H208" s="34" t="s">
        <v>434</v>
      </c>
      <c r="I208" s="100" t="s">
        <v>438</v>
      </c>
      <c r="J208" s="98" t="s">
        <v>13</v>
      </c>
      <c r="K208" s="34" t="s">
        <v>112</v>
      </c>
      <c r="L208" s="97" t="s">
        <v>434</v>
      </c>
      <c r="M208" s="80"/>
    </row>
    <row r="209">
      <c r="A209" s="63"/>
      <c r="B209" s="106" t="s">
        <v>140</v>
      </c>
      <c r="C209" s="107" t="s">
        <v>424</v>
      </c>
      <c r="D209" s="108"/>
      <c r="E209" s="108"/>
      <c r="F209" s="109"/>
      <c r="G209" s="98" t="s">
        <v>13</v>
      </c>
      <c r="H209" s="34" t="s">
        <v>434</v>
      </c>
      <c r="I209" s="100" t="s">
        <v>439</v>
      </c>
      <c r="J209" s="98" t="s">
        <v>13</v>
      </c>
      <c r="K209" s="34" t="s">
        <v>112</v>
      </c>
      <c r="L209" s="97" t="s">
        <v>439</v>
      </c>
      <c r="M209" s="80"/>
    </row>
    <row r="210">
      <c r="A210" s="63"/>
      <c r="B210" s="106" t="s">
        <v>140</v>
      </c>
      <c r="C210" s="107" t="s">
        <v>424</v>
      </c>
      <c r="D210" s="108"/>
      <c r="E210" s="108"/>
      <c r="F210" s="109"/>
      <c r="G210" s="98" t="s">
        <v>13</v>
      </c>
      <c r="H210" s="34" t="s">
        <v>434</v>
      </c>
      <c r="I210" s="100" t="s">
        <v>440</v>
      </c>
      <c r="J210" s="98" t="s">
        <v>13</v>
      </c>
      <c r="K210" s="34" t="s">
        <v>112</v>
      </c>
      <c r="L210" s="97" t="s">
        <v>434</v>
      </c>
      <c r="M210" s="80"/>
    </row>
    <row r="211">
      <c r="A211" s="63"/>
      <c r="B211" s="106" t="s">
        <v>140</v>
      </c>
      <c r="C211" s="107" t="s">
        <v>424</v>
      </c>
      <c r="D211" s="108"/>
      <c r="E211" s="108"/>
      <c r="F211" s="109"/>
      <c r="G211" s="98" t="s">
        <v>13</v>
      </c>
      <c r="H211" s="34" t="s">
        <v>112</v>
      </c>
      <c r="I211" s="100" t="s">
        <v>41</v>
      </c>
      <c r="J211" s="98" t="s">
        <v>13</v>
      </c>
      <c r="K211" s="34" t="s">
        <v>112</v>
      </c>
      <c r="L211" s="97" t="s">
        <v>41</v>
      </c>
      <c r="M211" s="80"/>
    </row>
    <row r="212">
      <c r="A212" s="63"/>
      <c r="B212" s="106" t="s">
        <v>140</v>
      </c>
      <c r="C212" s="107" t="s">
        <v>424</v>
      </c>
      <c r="D212" s="108"/>
      <c r="E212" s="108"/>
      <c r="F212" s="109"/>
      <c r="G212" s="98" t="s">
        <v>13</v>
      </c>
      <c r="H212" s="34" t="s">
        <v>112</v>
      </c>
      <c r="I212" s="100" t="s">
        <v>441</v>
      </c>
      <c r="J212" s="98" t="s">
        <v>13</v>
      </c>
      <c r="K212" s="34" t="s">
        <v>112</v>
      </c>
      <c r="L212" s="97" t="s">
        <v>441</v>
      </c>
      <c r="M212" s="80"/>
    </row>
    <row r="213">
      <c r="A213" s="63"/>
      <c r="B213" s="98" t="s">
        <v>140</v>
      </c>
      <c r="C213" s="34" t="s">
        <v>424</v>
      </c>
      <c r="D213" s="34" t="s">
        <v>99</v>
      </c>
      <c r="E213" s="34" t="s">
        <v>442</v>
      </c>
      <c r="F213" s="99" t="s">
        <v>443</v>
      </c>
      <c r="G213" s="98" t="s">
        <v>13</v>
      </c>
      <c r="H213" s="34" t="s">
        <v>99</v>
      </c>
      <c r="I213" s="100" t="s">
        <v>443</v>
      </c>
      <c r="J213" s="98" t="s">
        <v>13</v>
      </c>
      <c r="K213" s="34" t="s">
        <v>99</v>
      </c>
      <c r="L213" s="97" t="s">
        <v>444</v>
      </c>
      <c r="M213" s="80"/>
    </row>
    <row r="214">
      <c r="A214" s="63"/>
      <c r="B214" s="98" t="s">
        <v>140</v>
      </c>
      <c r="C214" s="34" t="s">
        <v>424</v>
      </c>
      <c r="D214" s="34" t="s">
        <v>99</v>
      </c>
      <c r="E214" s="34" t="s">
        <v>442</v>
      </c>
      <c r="F214" s="99" t="s">
        <v>445</v>
      </c>
      <c r="G214" s="98" t="s">
        <v>13</v>
      </c>
      <c r="H214" s="34" t="s">
        <v>99</v>
      </c>
      <c r="I214" s="100" t="s">
        <v>445</v>
      </c>
      <c r="J214" s="98" t="s">
        <v>13</v>
      </c>
      <c r="K214" s="34" t="s">
        <v>99</v>
      </c>
      <c r="L214" s="97" t="s">
        <v>446</v>
      </c>
      <c r="M214" s="80"/>
    </row>
    <row r="215">
      <c r="A215" s="63"/>
      <c r="B215" s="98" t="s">
        <v>140</v>
      </c>
      <c r="C215" s="34" t="s">
        <v>424</v>
      </c>
      <c r="D215" s="34" t="s">
        <v>99</v>
      </c>
      <c r="E215" s="34" t="s">
        <v>442</v>
      </c>
      <c r="F215" s="99" t="s">
        <v>447</v>
      </c>
      <c r="G215" s="98" t="s">
        <v>13</v>
      </c>
      <c r="H215" s="34" t="s">
        <v>99</v>
      </c>
      <c r="I215" s="100" t="s">
        <v>447</v>
      </c>
      <c r="J215" s="98" t="s">
        <v>13</v>
      </c>
      <c r="K215" s="34" t="s">
        <v>99</v>
      </c>
      <c r="L215" s="97" t="s">
        <v>447</v>
      </c>
      <c r="M215" s="80"/>
    </row>
    <row r="216">
      <c r="A216" s="63"/>
      <c r="B216" s="98" t="s">
        <v>140</v>
      </c>
      <c r="C216" s="34" t="s">
        <v>424</v>
      </c>
      <c r="D216" s="34" t="s">
        <v>99</v>
      </c>
      <c r="E216" s="34" t="s">
        <v>442</v>
      </c>
      <c r="F216" s="115"/>
      <c r="G216" s="98" t="s">
        <v>13</v>
      </c>
      <c r="H216" s="34" t="s">
        <v>99</v>
      </c>
      <c r="I216" s="100" t="s">
        <v>442</v>
      </c>
      <c r="J216" s="98" t="s">
        <v>13</v>
      </c>
      <c r="K216" s="34" t="s">
        <v>99</v>
      </c>
      <c r="L216" s="97" t="s">
        <v>448</v>
      </c>
      <c r="M216" s="80"/>
    </row>
    <row r="217">
      <c r="A217" s="63"/>
      <c r="B217" s="98" t="s">
        <v>140</v>
      </c>
      <c r="C217" s="34" t="s">
        <v>424</v>
      </c>
      <c r="D217" s="34" t="s">
        <v>99</v>
      </c>
      <c r="E217" s="34" t="s">
        <v>449</v>
      </c>
      <c r="F217" s="99" t="s">
        <v>443</v>
      </c>
      <c r="G217" s="98" t="s">
        <v>13</v>
      </c>
      <c r="H217" s="34" t="s">
        <v>99</v>
      </c>
      <c r="I217" s="100" t="s">
        <v>443</v>
      </c>
      <c r="J217" s="98" t="s">
        <v>13</v>
      </c>
      <c r="K217" s="34" t="s">
        <v>99</v>
      </c>
      <c r="L217" s="97" t="s">
        <v>444</v>
      </c>
      <c r="M217" s="80"/>
    </row>
    <row r="218">
      <c r="A218" s="63"/>
      <c r="B218" s="98" t="s">
        <v>140</v>
      </c>
      <c r="C218" s="34" t="s">
        <v>424</v>
      </c>
      <c r="D218" s="34" t="s">
        <v>99</v>
      </c>
      <c r="E218" s="34" t="s">
        <v>449</v>
      </c>
      <c r="F218" s="99" t="s">
        <v>445</v>
      </c>
      <c r="G218" s="98" t="s">
        <v>13</v>
      </c>
      <c r="H218" s="34" t="s">
        <v>99</v>
      </c>
      <c r="I218" s="100" t="s">
        <v>445</v>
      </c>
      <c r="J218" s="98" t="s">
        <v>13</v>
      </c>
      <c r="K218" s="34" t="s">
        <v>99</v>
      </c>
      <c r="L218" s="97" t="s">
        <v>446</v>
      </c>
      <c r="M218" s="80"/>
    </row>
    <row r="219">
      <c r="A219" s="63"/>
      <c r="B219" s="98" t="s">
        <v>140</v>
      </c>
      <c r="C219" s="34" t="s">
        <v>424</v>
      </c>
      <c r="D219" s="34" t="s">
        <v>99</v>
      </c>
      <c r="E219" s="34" t="s">
        <v>449</v>
      </c>
      <c r="F219" s="99" t="s">
        <v>447</v>
      </c>
      <c r="G219" s="98" t="s">
        <v>13</v>
      </c>
      <c r="H219" s="34" t="s">
        <v>99</v>
      </c>
      <c r="I219" s="100" t="s">
        <v>447</v>
      </c>
      <c r="J219" s="98" t="s">
        <v>13</v>
      </c>
      <c r="K219" s="34" t="s">
        <v>99</v>
      </c>
      <c r="L219" s="97" t="s">
        <v>447</v>
      </c>
      <c r="M219" s="80"/>
    </row>
    <row r="220">
      <c r="A220" s="63"/>
      <c r="B220" s="98" t="s">
        <v>140</v>
      </c>
      <c r="C220" s="34" t="s">
        <v>424</v>
      </c>
      <c r="D220" s="34" t="s">
        <v>99</v>
      </c>
      <c r="E220" s="34" t="s">
        <v>449</v>
      </c>
      <c r="F220" s="93"/>
      <c r="G220" s="98" t="s">
        <v>13</v>
      </c>
      <c r="H220" s="34" t="s">
        <v>99</v>
      </c>
      <c r="I220" s="100" t="s">
        <v>449</v>
      </c>
      <c r="J220" s="98" t="s">
        <v>13</v>
      </c>
      <c r="K220" s="34" t="s">
        <v>99</v>
      </c>
      <c r="L220" s="97" t="s">
        <v>450</v>
      </c>
      <c r="M220" s="80"/>
    </row>
    <row r="221">
      <c r="A221" s="63"/>
      <c r="B221" s="98" t="s">
        <v>140</v>
      </c>
      <c r="C221" s="34" t="s">
        <v>424</v>
      </c>
      <c r="D221" s="34" t="s">
        <v>99</v>
      </c>
      <c r="E221" s="34" t="s">
        <v>451</v>
      </c>
      <c r="F221" s="99" t="s">
        <v>443</v>
      </c>
      <c r="G221" s="98" t="s">
        <v>13</v>
      </c>
      <c r="H221" s="34" t="s">
        <v>99</v>
      </c>
      <c r="I221" s="100" t="s">
        <v>443</v>
      </c>
      <c r="J221" s="98" t="s">
        <v>13</v>
      </c>
      <c r="K221" s="34" t="s">
        <v>99</v>
      </c>
      <c r="L221" s="97" t="s">
        <v>444</v>
      </c>
      <c r="M221" s="80"/>
    </row>
    <row r="222">
      <c r="A222" s="63"/>
      <c r="B222" s="98" t="s">
        <v>140</v>
      </c>
      <c r="C222" s="34" t="s">
        <v>424</v>
      </c>
      <c r="D222" s="34" t="s">
        <v>99</v>
      </c>
      <c r="E222" s="34" t="s">
        <v>451</v>
      </c>
      <c r="F222" s="99" t="s">
        <v>445</v>
      </c>
      <c r="G222" s="98" t="s">
        <v>13</v>
      </c>
      <c r="H222" s="34" t="s">
        <v>99</v>
      </c>
      <c r="I222" s="100" t="s">
        <v>445</v>
      </c>
      <c r="J222" s="98" t="s">
        <v>13</v>
      </c>
      <c r="K222" s="34" t="s">
        <v>99</v>
      </c>
      <c r="L222" s="97" t="s">
        <v>446</v>
      </c>
      <c r="M222" s="80"/>
    </row>
    <row r="223">
      <c r="A223" s="63"/>
      <c r="B223" s="98" t="s">
        <v>140</v>
      </c>
      <c r="C223" s="34" t="s">
        <v>424</v>
      </c>
      <c r="D223" s="34" t="s">
        <v>99</v>
      </c>
      <c r="E223" s="34" t="s">
        <v>451</v>
      </c>
      <c r="F223" s="99" t="s">
        <v>447</v>
      </c>
      <c r="G223" s="98" t="s">
        <v>13</v>
      </c>
      <c r="H223" s="34" t="s">
        <v>99</v>
      </c>
      <c r="I223" s="100" t="s">
        <v>447</v>
      </c>
      <c r="J223" s="98" t="s">
        <v>13</v>
      </c>
      <c r="K223" s="34" t="s">
        <v>99</v>
      </c>
      <c r="L223" s="97" t="s">
        <v>447</v>
      </c>
      <c r="M223" s="80"/>
    </row>
    <row r="224">
      <c r="A224" s="63"/>
      <c r="B224" s="98" t="s">
        <v>140</v>
      </c>
      <c r="C224" s="34" t="s">
        <v>424</v>
      </c>
      <c r="D224" s="34" t="s">
        <v>99</v>
      </c>
      <c r="E224" s="34" t="s">
        <v>451</v>
      </c>
      <c r="F224" s="93"/>
      <c r="G224" s="98" t="s">
        <v>13</v>
      </c>
      <c r="H224" s="34" t="s">
        <v>99</v>
      </c>
      <c r="I224" s="100" t="s">
        <v>451</v>
      </c>
      <c r="J224" s="98" t="s">
        <v>13</v>
      </c>
      <c r="K224" s="34" t="s">
        <v>99</v>
      </c>
      <c r="L224" s="97" t="s">
        <v>448</v>
      </c>
      <c r="M224" s="80"/>
    </row>
    <row r="225">
      <c r="A225" s="63"/>
      <c r="B225" s="98" t="s">
        <v>140</v>
      </c>
      <c r="C225" s="34" t="s">
        <v>424</v>
      </c>
      <c r="D225" s="34" t="s">
        <v>452</v>
      </c>
      <c r="E225" s="34" t="s">
        <v>453</v>
      </c>
      <c r="F225" s="105"/>
      <c r="G225" s="98" t="s">
        <v>13</v>
      </c>
      <c r="H225" s="34" t="s">
        <v>452</v>
      </c>
      <c r="I225" s="99" t="s">
        <v>453</v>
      </c>
      <c r="J225" s="98" t="s">
        <v>13</v>
      </c>
      <c r="K225" s="34" t="s">
        <v>452</v>
      </c>
      <c r="L225" s="97" t="s">
        <v>454</v>
      </c>
      <c r="M225" s="80"/>
    </row>
    <row r="226">
      <c r="A226" s="63"/>
      <c r="B226" s="98" t="s">
        <v>140</v>
      </c>
      <c r="C226" s="34" t="s">
        <v>424</v>
      </c>
      <c r="D226" s="34" t="s">
        <v>452</v>
      </c>
      <c r="E226" s="34" t="s">
        <v>455</v>
      </c>
      <c r="F226" s="105"/>
      <c r="G226" s="98" t="s">
        <v>13</v>
      </c>
      <c r="H226" s="34" t="s">
        <v>452</v>
      </c>
      <c r="I226" s="99" t="s">
        <v>455</v>
      </c>
      <c r="J226" s="98" t="s">
        <v>13</v>
      </c>
      <c r="K226" s="34" t="s">
        <v>452</v>
      </c>
      <c r="L226" s="97" t="s">
        <v>456</v>
      </c>
      <c r="M226" s="80"/>
    </row>
    <row r="227">
      <c r="A227" s="63"/>
      <c r="B227" s="106" t="s">
        <v>140</v>
      </c>
      <c r="C227" s="107" t="s">
        <v>424</v>
      </c>
      <c r="D227" s="108"/>
      <c r="E227" s="108"/>
      <c r="F227" s="117"/>
      <c r="G227" s="110"/>
      <c r="H227" s="108"/>
      <c r="I227" s="109"/>
      <c r="J227" s="98" t="s">
        <v>13</v>
      </c>
      <c r="K227" s="34" t="s">
        <v>452</v>
      </c>
      <c r="L227" s="97" t="s">
        <v>457</v>
      </c>
      <c r="M227" s="80"/>
    </row>
    <row r="228">
      <c r="A228" s="63"/>
      <c r="B228" s="98" t="s">
        <v>140</v>
      </c>
      <c r="C228" s="34" t="s">
        <v>424</v>
      </c>
      <c r="D228" s="34" t="s">
        <v>452</v>
      </c>
      <c r="E228" s="34" t="s">
        <v>458</v>
      </c>
      <c r="F228" s="105"/>
      <c r="G228" s="98" t="s">
        <v>13</v>
      </c>
      <c r="H228" s="34" t="s">
        <v>452</v>
      </c>
      <c r="I228" s="99" t="s">
        <v>458</v>
      </c>
      <c r="J228" s="96" t="s">
        <v>13</v>
      </c>
      <c r="K228" s="36" t="s">
        <v>459</v>
      </c>
      <c r="L228" s="97" t="s">
        <v>458</v>
      </c>
      <c r="M228" s="80"/>
    </row>
    <row r="229">
      <c r="A229" s="63"/>
      <c r="B229" s="106" t="s">
        <v>140</v>
      </c>
      <c r="C229" s="107" t="s">
        <v>424</v>
      </c>
      <c r="D229" s="108"/>
      <c r="E229" s="108"/>
      <c r="F229" s="109"/>
      <c r="G229" s="98" t="s">
        <v>13</v>
      </c>
      <c r="H229" s="34" t="s">
        <v>452</v>
      </c>
      <c r="I229" s="100" t="s">
        <v>459</v>
      </c>
      <c r="J229" s="96" t="s">
        <v>13</v>
      </c>
      <c r="K229" s="36" t="s">
        <v>459</v>
      </c>
      <c r="L229" s="97" t="s">
        <v>458</v>
      </c>
      <c r="M229" s="80"/>
    </row>
    <row r="230">
      <c r="A230" s="63"/>
      <c r="B230" s="106" t="s">
        <v>140</v>
      </c>
      <c r="C230" s="107" t="s">
        <v>424</v>
      </c>
      <c r="D230" s="108"/>
      <c r="E230" s="108"/>
      <c r="F230" s="109"/>
      <c r="G230" s="110"/>
      <c r="H230" s="108"/>
      <c r="I230" s="111"/>
      <c r="J230" s="96" t="s">
        <v>13</v>
      </c>
      <c r="K230" s="36" t="s">
        <v>459</v>
      </c>
      <c r="L230" s="97" t="s">
        <v>460</v>
      </c>
      <c r="M230" s="80"/>
    </row>
    <row r="231">
      <c r="A231" s="63"/>
      <c r="B231" s="106" t="s">
        <v>140</v>
      </c>
      <c r="C231" s="107" t="s">
        <v>424</v>
      </c>
      <c r="D231" s="108"/>
      <c r="E231" s="108"/>
      <c r="F231" s="109"/>
      <c r="G231" s="110"/>
      <c r="H231" s="108"/>
      <c r="I231" s="111"/>
      <c r="J231" s="96" t="s">
        <v>13</v>
      </c>
      <c r="K231" s="36" t="s">
        <v>459</v>
      </c>
      <c r="L231" s="97" t="s">
        <v>461</v>
      </c>
      <c r="M231" s="80"/>
    </row>
    <row r="232">
      <c r="A232" s="63"/>
      <c r="B232" s="98" t="s">
        <v>140</v>
      </c>
      <c r="C232" s="34" t="s">
        <v>276</v>
      </c>
      <c r="D232" s="34" t="s">
        <v>462</v>
      </c>
      <c r="E232" s="34" t="s">
        <v>463</v>
      </c>
      <c r="F232" s="99" t="s">
        <v>464</v>
      </c>
      <c r="G232" s="98" t="s">
        <v>12</v>
      </c>
      <c r="H232" s="34" t="s">
        <v>462</v>
      </c>
      <c r="I232" s="100" t="s">
        <v>464</v>
      </c>
      <c r="J232" s="96" t="s">
        <v>12</v>
      </c>
      <c r="K232" s="36" t="s">
        <v>465</v>
      </c>
      <c r="L232" s="97" t="s">
        <v>462</v>
      </c>
      <c r="M232" s="80"/>
    </row>
    <row r="233">
      <c r="A233" s="63"/>
      <c r="B233" s="98" t="s">
        <v>140</v>
      </c>
      <c r="C233" s="34" t="s">
        <v>276</v>
      </c>
      <c r="D233" s="34" t="s">
        <v>462</v>
      </c>
      <c r="E233" s="34" t="s">
        <v>466</v>
      </c>
      <c r="F233" s="99" t="s">
        <v>464</v>
      </c>
      <c r="G233" s="98" t="s">
        <v>12</v>
      </c>
      <c r="H233" s="34" t="s">
        <v>462</v>
      </c>
      <c r="I233" s="100" t="s">
        <v>464</v>
      </c>
      <c r="J233" s="96" t="s">
        <v>12</v>
      </c>
      <c r="K233" s="36" t="s">
        <v>465</v>
      </c>
      <c r="L233" s="97" t="s">
        <v>462</v>
      </c>
      <c r="M233" s="80"/>
    </row>
    <row r="234">
      <c r="A234" s="63"/>
      <c r="B234" s="98" t="s">
        <v>140</v>
      </c>
      <c r="C234" s="34" t="s">
        <v>276</v>
      </c>
      <c r="D234" s="34" t="s">
        <v>462</v>
      </c>
      <c r="E234" s="34" t="s">
        <v>467</v>
      </c>
      <c r="F234" s="99" t="s">
        <v>464</v>
      </c>
      <c r="G234" s="98" t="s">
        <v>12</v>
      </c>
      <c r="H234" s="34" t="s">
        <v>462</v>
      </c>
      <c r="I234" s="100" t="s">
        <v>464</v>
      </c>
      <c r="J234" s="96" t="s">
        <v>12</v>
      </c>
      <c r="K234" s="36" t="s">
        <v>465</v>
      </c>
      <c r="L234" s="97" t="s">
        <v>462</v>
      </c>
      <c r="M234" s="80"/>
    </row>
    <row r="235">
      <c r="A235" s="125"/>
      <c r="B235" s="106" t="s">
        <v>140</v>
      </c>
      <c r="C235" s="107" t="s">
        <v>276</v>
      </c>
      <c r="D235" s="107" t="s">
        <v>462</v>
      </c>
      <c r="E235" s="108"/>
      <c r="F235" s="109"/>
      <c r="G235" s="98" t="s">
        <v>12</v>
      </c>
      <c r="H235" s="34" t="s">
        <v>462</v>
      </c>
      <c r="I235" s="100" t="s">
        <v>468</v>
      </c>
      <c r="J235" s="96" t="s">
        <v>12</v>
      </c>
      <c r="K235" s="36" t="s">
        <v>465</v>
      </c>
      <c r="L235" s="97" t="s">
        <v>469</v>
      </c>
      <c r="M235" s="80"/>
    </row>
    <row r="236">
      <c r="A236" s="63"/>
      <c r="B236" s="98" t="s">
        <v>140</v>
      </c>
      <c r="C236" s="34" t="s">
        <v>276</v>
      </c>
      <c r="D236" s="34" t="s">
        <v>470</v>
      </c>
      <c r="E236" s="34" t="s">
        <v>471</v>
      </c>
      <c r="F236" s="99" t="s">
        <v>464</v>
      </c>
      <c r="G236" s="98" t="s">
        <v>12</v>
      </c>
      <c r="H236" s="34" t="s">
        <v>470</v>
      </c>
      <c r="I236" s="100" t="s">
        <v>464</v>
      </c>
      <c r="J236" s="96" t="s">
        <v>12</v>
      </c>
      <c r="K236" s="36" t="s">
        <v>465</v>
      </c>
      <c r="L236" s="97" t="s">
        <v>472</v>
      </c>
      <c r="M236" s="80"/>
    </row>
    <row r="237">
      <c r="A237" s="63"/>
      <c r="B237" s="98" t="s">
        <v>140</v>
      </c>
      <c r="C237" s="34" t="s">
        <v>276</v>
      </c>
      <c r="D237" s="34" t="s">
        <v>470</v>
      </c>
      <c r="E237" s="34" t="s">
        <v>463</v>
      </c>
      <c r="F237" s="99" t="s">
        <v>464</v>
      </c>
      <c r="G237" s="98" t="s">
        <v>12</v>
      </c>
      <c r="H237" s="34" t="s">
        <v>470</v>
      </c>
      <c r="I237" s="100" t="s">
        <v>464</v>
      </c>
      <c r="J237" s="96" t="s">
        <v>12</v>
      </c>
      <c r="K237" s="36" t="s">
        <v>465</v>
      </c>
      <c r="L237" s="97" t="s">
        <v>472</v>
      </c>
      <c r="M237" s="80"/>
    </row>
    <row r="238">
      <c r="A238" s="63"/>
      <c r="B238" s="98" t="s">
        <v>140</v>
      </c>
      <c r="C238" s="34" t="s">
        <v>276</v>
      </c>
      <c r="D238" s="34" t="s">
        <v>470</v>
      </c>
      <c r="E238" s="34" t="s">
        <v>469</v>
      </c>
      <c r="F238" s="99" t="s">
        <v>473</v>
      </c>
      <c r="G238" s="98" t="s">
        <v>12</v>
      </c>
      <c r="H238" s="34" t="s">
        <v>470</v>
      </c>
      <c r="I238" s="100" t="s">
        <v>468</v>
      </c>
      <c r="J238" s="96" t="s">
        <v>12</v>
      </c>
      <c r="K238" s="36" t="s">
        <v>465</v>
      </c>
      <c r="L238" s="97" t="s">
        <v>469</v>
      </c>
      <c r="M238" s="80"/>
    </row>
    <row r="239">
      <c r="A239" s="63"/>
      <c r="B239" s="98" t="s">
        <v>140</v>
      </c>
      <c r="C239" s="34" t="s">
        <v>276</v>
      </c>
      <c r="D239" s="34" t="s">
        <v>470</v>
      </c>
      <c r="E239" s="34" t="s">
        <v>474</v>
      </c>
      <c r="F239" s="99" t="s">
        <v>464</v>
      </c>
      <c r="G239" s="98" t="s">
        <v>12</v>
      </c>
      <c r="H239" s="34" t="s">
        <v>470</v>
      </c>
      <c r="I239" s="100" t="s">
        <v>464</v>
      </c>
      <c r="J239" s="96" t="s">
        <v>12</v>
      </c>
      <c r="K239" s="36" t="s">
        <v>465</v>
      </c>
      <c r="L239" s="97" t="s">
        <v>472</v>
      </c>
      <c r="M239" s="80"/>
    </row>
    <row r="240">
      <c r="A240" s="63"/>
      <c r="B240" s="98" t="s">
        <v>140</v>
      </c>
      <c r="C240" s="34" t="s">
        <v>276</v>
      </c>
      <c r="D240" s="34" t="s">
        <v>475</v>
      </c>
      <c r="E240" s="34" t="s">
        <v>471</v>
      </c>
      <c r="F240" s="99" t="s">
        <v>464</v>
      </c>
      <c r="G240" s="98" t="s">
        <v>12</v>
      </c>
      <c r="H240" s="34" t="s">
        <v>475</v>
      </c>
      <c r="I240" s="100" t="s">
        <v>464</v>
      </c>
      <c r="J240" s="96" t="s">
        <v>12</v>
      </c>
      <c r="K240" s="36" t="s">
        <v>465</v>
      </c>
      <c r="L240" s="97" t="s">
        <v>475</v>
      </c>
      <c r="M240" s="80"/>
    </row>
    <row r="241">
      <c r="A241" s="63"/>
      <c r="B241" s="98" t="s">
        <v>140</v>
      </c>
      <c r="C241" s="34" t="s">
        <v>276</v>
      </c>
      <c r="D241" s="34" t="s">
        <v>475</v>
      </c>
      <c r="E241" s="34" t="s">
        <v>463</v>
      </c>
      <c r="F241" s="99" t="s">
        <v>464</v>
      </c>
      <c r="G241" s="98" t="s">
        <v>12</v>
      </c>
      <c r="H241" s="34" t="s">
        <v>475</v>
      </c>
      <c r="I241" s="100" t="s">
        <v>464</v>
      </c>
      <c r="J241" s="96" t="s">
        <v>12</v>
      </c>
      <c r="K241" s="36" t="s">
        <v>465</v>
      </c>
      <c r="L241" s="97" t="s">
        <v>475</v>
      </c>
      <c r="M241" s="80"/>
    </row>
    <row r="242">
      <c r="A242" s="63"/>
      <c r="B242" s="98" t="s">
        <v>140</v>
      </c>
      <c r="C242" s="34" t="s">
        <v>276</v>
      </c>
      <c r="D242" s="34" t="s">
        <v>475</v>
      </c>
      <c r="E242" s="34" t="s">
        <v>469</v>
      </c>
      <c r="F242" s="99" t="s">
        <v>473</v>
      </c>
      <c r="G242" s="98" t="s">
        <v>12</v>
      </c>
      <c r="H242" s="34" t="s">
        <v>475</v>
      </c>
      <c r="I242" s="100" t="s">
        <v>468</v>
      </c>
      <c r="J242" s="96" t="s">
        <v>12</v>
      </c>
      <c r="K242" s="36" t="s">
        <v>465</v>
      </c>
      <c r="L242" s="97" t="s">
        <v>469</v>
      </c>
      <c r="M242" s="80"/>
    </row>
    <row r="243">
      <c r="A243" s="63"/>
      <c r="B243" s="98" t="s">
        <v>140</v>
      </c>
      <c r="C243" s="34" t="s">
        <v>276</v>
      </c>
      <c r="D243" s="34" t="s">
        <v>475</v>
      </c>
      <c r="E243" s="34" t="s">
        <v>476</v>
      </c>
      <c r="F243" s="99" t="s">
        <v>464</v>
      </c>
      <c r="G243" s="98" t="s">
        <v>12</v>
      </c>
      <c r="H243" s="34" t="s">
        <v>475</v>
      </c>
      <c r="I243" s="100" t="s">
        <v>464</v>
      </c>
      <c r="J243" s="96" t="s">
        <v>12</v>
      </c>
      <c r="K243" s="36" t="s">
        <v>465</v>
      </c>
      <c r="L243" s="97" t="s">
        <v>475</v>
      </c>
      <c r="M243" s="80"/>
    </row>
    <row r="244">
      <c r="A244" s="63"/>
      <c r="B244" s="106" t="s">
        <v>140</v>
      </c>
      <c r="C244" s="107" t="s">
        <v>276</v>
      </c>
      <c r="D244" s="108"/>
      <c r="E244" s="108"/>
      <c r="F244" s="109"/>
      <c r="G244" s="110"/>
      <c r="H244" s="108"/>
      <c r="I244" s="111"/>
      <c r="J244" s="96" t="s">
        <v>12</v>
      </c>
      <c r="K244" s="36" t="s">
        <v>465</v>
      </c>
      <c r="L244" s="97" t="s">
        <v>477</v>
      </c>
      <c r="M244" s="80"/>
    </row>
    <row r="245">
      <c r="A245" s="63"/>
      <c r="B245" s="98" t="s">
        <v>140</v>
      </c>
      <c r="C245" s="34" t="s">
        <v>276</v>
      </c>
      <c r="D245" s="34" t="s">
        <v>478</v>
      </c>
      <c r="E245" s="34" t="s">
        <v>479</v>
      </c>
      <c r="F245" s="99" t="s">
        <v>464</v>
      </c>
      <c r="G245" s="98" t="s">
        <v>12</v>
      </c>
      <c r="H245" s="34" t="s">
        <v>478</v>
      </c>
      <c r="I245" s="100" t="s">
        <v>464</v>
      </c>
      <c r="J245" s="96" t="s">
        <v>12</v>
      </c>
      <c r="K245" s="36" t="s">
        <v>480</v>
      </c>
      <c r="L245" s="97" t="s">
        <v>478</v>
      </c>
      <c r="M245" s="80"/>
    </row>
    <row r="246">
      <c r="A246" s="63"/>
      <c r="B246" s="98" t="s">
        <v>140</v>
      </c>
      <c r="C246" s="34" t="s">
        <v>276</v>
      </c>
      <c r="D246" s="34" t="s">
        <v>478</v>
      </c>
      <c r="E246" s="34" t="s">
        <v>463</v>
      </c>
      <c r="F246" s="99" t="s">
        <v>464</v>
      </c>
      <c r="G246" s="98" t="s">
        <v>12</v>
      </c>
      <c r="H246" s="34" t="s">
        <v>478</v>
      </c>
      <c r="I246" s="100" t="s">
        <v>464</v>
      </c>
      <c r="J246" s="96" t="s">
        <v>12</v>
      </c>
      <c r="K246" s="36" t="s">
        <v>480</v>
      </c>
      <c r="L246" s="97" t="s">
        <v>478</v>
      </c>
      <c r="M246" s="80"/>
    </row>
    <row r="247">
      <c r="A247" s="63"/>
      <c r="B247" s="98" t="s">
        <v>140</v>
      </c>
      <c r="C247" s="34" t="s">
        <v>276</v>
      </c>
      <c r="D247" s="34" t="s">
        <v>478</v>
      </c>
      <c r="E247" s="34" t="s">
        <v>469</v>
      </c>
      <c r="F247" s="99" t="s">
        <v>473</v>
      </c>
      <c r="G247" s="98" t="s">
        <v>12</v>
      </c>
      <c r="H247" s="34" t="s">
        <v>481</v>
      </c>
      <c r="I247" s="100" t="s">
        <v>468</v>
      </c>
      <c r="J247" s="96" t="s">
        <v>12</v>
      </c>
      <c r="K247" s="36" t="s">
        <v>480</v>
      </c>
      <c r="L247" s="97" t="s">
        <v>469</v>
      </c>
      <c r="M247" s="80"/>
    </row>
    <row r="248">
      <c r="A248" s="63"/>
      <c r="B248" s="98" t="s">
        <v>140</v>
      </c>
      <c r="C248" s="34" t="s">
        <v>276</v>
      </c>
      <c r="D248" s="34" t="s">
        <v>478</v>
      </c>
      <c r="E248" s="34" t="s">
        <v>482</v>
      </c>
      <c r="F248" s="99" t="s">
        <v>464</v>
      </c>
      <c r="G248" s="98" t="s">
        <v>12</v>
      </c>
      <c r="H248" s="34" t="s">
        <v>478</v>
      </c>
      <c r="I248" s="100" t="s">
        <v>464</v>
      </c>
      <c r="J248" s="96" t="s">
        <v>12</v>
      </c>
      <c r="K248" s="36" t="s">
        <v>480</v>
      </c>
      <c r="L248" s="97" t="s">
        <v>478</v>
      </c>
      <c r="M248" s="80"/>
    </row>
    <row r="249">
      <c r="A249" s="63"/>
      <c r="B249" s="98" t="s">
        <v>140</v>
      </c>
      <c r="C249" s="34" t="s">
        <v>276</v>
      </c>
      <c r="D249" s="34" t="s">
        <v>483</v>
      </c>
      <c r="E249" s="34" t="s">
        <v>479</v>
      </c>
      <c r="F249" s="99" t="s">
        <v>464</v>
      </c>
      <c r="G249" s="98" t="s">
        <v>12</v>
      </c>
      <c r="H249" s="34" t="s">
        <v>483</v>
      </c>
      <c r="I249" s="100" t="s">
        <v>464</v>
      </c>
      <c r="J249" s="96" t="s">
        <v>12</v>
      </c>
      <c r="K249" s="36" t="s">
        <v>480</v>
      </c>
      <c r="L249" s="97" t="s">
        <v>484</v>
      </c>
      <c r="M249" s="80"/>
    </row>
    <row r="250">
      <c r="A250" s="63"/>
      <c r="B250" s="98" t="s">
        <v>140</v>
      </c>
      <c r="C250" s="34" t="s">
        <v>276</v>
      </c>
      <c r="D250" s="34" t="s">
        <v>483</v>
      </c>
      <c r="E250" s="34" t="s">
        <v>463</v>
      </c>
      <c r="F250" s="99" t="s">
        <v>464</v>
      </c>
      <c r="G250" s="98" t="s">
        <v>12</v>
      </c>
      <c r="H250" s="34" t="s">
        <v>483</v>
      </c>
      <c r="I250" s="100" t="s">
        <v>464</v>
      </c>
      <c r="J250" s="96" t="s">
        <v>12</v>
      </c>
      <c r="K250" s="36" t="s">
        <v>480</v>
      </c>
      <c r="L250" s="97" t="s">
        <v>484</v>
      </c>
      <c r="M250" s="80"/>
    </row>
    <row r="251">
      <c r="A251" s="63"/>
      <c r="B251" s="98" t="s">
        <v>140</v>
      </c>
      <c r="C251" s="34" t="s">
        <v>276</v>
      </c>
      <c r="D251" s="34" t="s">
        <v>483</v>
      </c>
      <c r="E251" s="34" t="s">
        <v>482</v>
      </c>
      <c r="F251" s="99" t="s">
        <v>464</v>
      </c>
      <c r="G251" s="98" t="s">
        <v>12</v>
      </c>
      <c r="H251" s="34" t="s">
        <v>483</v>
      </c>
      <c r="I251" s="100" t="s">
        <v>464</v>
      </c>
      <c r="J251" s="96" t="s">
        <v>12</v>
      </c>
      <c r="K251" s="36" t="s">
        <v>480</v>
      </c>
      <c r="L251" s="97" t="s">
        <v>484</v>
      </c>
      <c r="M251" s="80"/>
    </row>
    <row r="252">
      <c r="A252" s="63"/>
      <c r="B252" s="98" t="s">
        <v>140</v>
      </c>
      <c r="C252" s="34" t="s">
        <v>276</v>
      </c>
      <c r="D252" s="34" t="s">
        <v>485</v>
      </c>
      <c r="E252" s="34" t="s">
        <v>486</v>
      </c>
      <c r="F252" s="99" t="s">
        <v>464</v>
      </c>
      <c r="G252" s="98" t="s">
        <v>12</v>
      </c>
      <c r="H252" s="34" t="s">
        <v>485</v>
      </c>
      <c r="I252" s="100" t="s">
        <v>464</v>
      </c>
      <c r="J252" s="96" t="s">
        <v>12</v>
      </c>
      <c r="K252" s="36" t="s">
        <v>487</v>
      </c>
      <c r="L252" s="97" t="s">
        <v>488</v>
      </c>
      <c r="M252" s="80"/>
    </row>
    <row r="253">
      <c r="A253" s="63"/>
      <c r="B253" s="98" t="s">
        <v>140</v>
      </c>
      <c r="C253" s="34" t="s">
        <v>276</v>
      </c>
      <c r="D253" s="34" t="s">
        <v>485</v>
      </c>
      <c r="E253" s="34" t="s">
        <v>489</v>
      </c>
      <c r="F253" s="99" t="s">
        <v>464</v>
      </c>
      <c r="G253" s="98" t="s">
        <v>12</v>
      </c>
      <c r="H253" s="34" t="s">
        <v>485</v>
      </c>
      <c r="I253" s="100" t="s">
        <v>464</v>
      </c>
      <c r="J253" s="96" t="s">
        <v>12</v>
      </c>
      <c r="K253" s="36" t="s">
        <v>487</v>
      </c>
      <c r="L253" s="97" t="s">
        <v>488</v>
      </c>
      <c r="M253" s="80"/>
    </row>
    <row r="254">
      <c r="A254" s="63"/>
      <c r="B254" s="98" t="s">
        <v>140</v>
      </c>
      <c r="C254" s="34" t="s">
        <v>276</v>
      </c>
      <c r="D254" s="34" t="s">
        <v>485</v>
      </c>
      <c r="E254" s="34" t="s">
        <v>490</v>
      </c>
      <c r="F254" s="99" t="s">
        <v>464</v>
      </c>
      <c r="G254" s="98" t="s">
        <v>12</v>
      </c>
      <c r="H254" s="34" t="s">
        <v>485</v>
      </c>
      <c r="I254" s="100" t="s">
        <v>464</v>
      </c>
      <c r="J254" s="96" t="s">
        <v>12</v>
      </c>
      <c r="K254" s="36" t="s">
        <v>487</v>
      </c>
      <c r="L254" s="97" t="s">
        <v>488</v>
      </c>
      <c r="M254" s="80"/>
    </row>
    <row r="255">
      <c r="A255" s="63"/>
      <c r="B255" s="98" t="s">
        <v>140</v>
      </c>
      <c r="C255" s="34" t="s">
        <v>276</v>
      </c>
      <c r="D255" s="34" t="s">
        <v>485</v>
      </c>
      <c r="E255" s="34" t="s">
        <v>463</v>
      </c>
      <c r="F255" s="99" t="s">
        <v>464</v>
      </c>
      <c r="G255" s="98" t="s">
        <v>12</v>
      </c>
      <c r="H255" s="34" t="s">
        <v>485</v>
      </c>
      <c r="I255" s="100" t="s">
        <v>464</v>
      </c>
      <c r="J255" s="96" t="s">
        <v>12</v>
      </c>
      <c r="K255" s="36" t="s">
        <v>487</v>
      </c>
      <c r="L255" s="97" t="s">
        <v>488</v>
      </c>
      <c r="M255" s="80"/>
    </row>
    <row r="256">
      <c r="A256" s="63"/>
      <c r="B256" s="98" t="s">
        <v>140</v>
      </c>
      <c r="C256" s="34" t="s">
        <v>276</v>
      </c>
      <c r="D256" s="34" t="s">
        <v>485</v>
      </c>
      <c r="E256" s="34" t="s">
        <v>469</v>
      </c>
      <c r="F256" s="99" t="s">
        <v>473</v>
      </c>
      <c r="G256" s="98" t="s">
        <v>12</v>
      </c>
      <c r="H256" s="34" t="s">
        <v>485</v>
      </c>
      <c r="I256" s="100" t="s">
        <v>468</v>
      </c>
      <c r="J256" s="96" t="s">
        <v>12</v>
      </c>
      <c r="K256" s="36" t="s">
        <v>487</v>
      </c>
      <c r="L256" s="97" t="s">
        <v>469</v>
      </c>
      <c r="M256" s="80"/>
    </row>
    <row r="257">
      <c r="A257" s="63"/>
      <c r="B257" s="98" t="s">
        <v>140</v>
      </c>
      <c r="C257" s="34" t="s">
        <v>276</v>
      </c>
      <c r="D257" s="34" t="s">
        <v>491</v>
      </c>
      <c r="E257" s="34" t="s">
        <v>492</v>
      </c>
      <c r="F257" s="99" t="s">
        <v>464</v>
      </c>
      <c r="G257" s="98" t="s">
        <v>12</v>
      </c>
      <c r="H257" s="34" t="s">
        <v>491</v>
      </c>
      <c r="I257" s="100" t="s">
        <v>464</v>
      </c>
      <c r="J257" s="96" t="s">
        <v>12</v>
      </c>
      <c r="K257" s="36" t="s">
        <v>487</v>
      </c>
      <c r="L257" s="97" t="s">
        <v>493</v>
      </c>
      <c r="M257" s="80"/>
    </row>
    <row r="258">
      <c r="A258" s="63"/>
      <c r="B258" s="98" t="s">
        <v>140</v>
      </c>
      <c r="C258" s="34" t="s">
        <v>276</v>
      </c>
      <c r="D258" s="34" t="s">
        <v>491</v>
      </c>
      <c r="E258" s="34" t="s">
        <v>469</v>
      </c>
      <c r="F258" s="99" t="s">
        <v>473</v>
      </c>
      <c r="G258" s="98" t="s">
        <v>12</v>
      </c>
      <c r="H258" s="34" t="s">
        <v>491</v>
      </c>
      <c r="I258" s="100" t="s">
        <v>468</v>
      </c>
      <c r="J258" s="96" t="s">
        <v>12</v>
      </c>
      <c r="K258" s="36" t="s">
        <v>487</v>
      </c>
      <c r="L258" s="97" t="s">
        <v>469</v>
      </c>
      <c r="M258" s="80"/>
    </row>
    <row r="259">
      <c r="A259" s="63"/>
      <c r="B259" s="98" t="s">
        <v>140</v>
      </c>
      <c r="C259" s="34" t="s">
        <v>276</v>
      </c>
      <c r="D259" s="34" t="s">
        <v>491</v>
      </c>
      <c r="E259" s="34" t="s">
        <v>494</v>
      </c>
      <c r="F259" s="99" t="s">
        <v>464</v>
      </c>
      <c r="G259" s="98" t="s">
        <v>12</v>
      </c>
      <c r="H259" s="34" t="s">
        <v>491</v>
      </c>
      <c r="I259" s="100" t="s">
        <v>464</v>
      </c>
      <c r="J259" s="96" t="s">
        <v>12</v>
      </c>
      <c r="K259" s="36" t="s">
        <v>487</v>
      </c>
      <c r="L259" s="97" t="s">
        <v>493</v>
      </c>
      <c r="M259" s="80"/>
    </row>
    <row r="260">
      <c r="A260" s="63"/>
      <c r="B260" s="98" t="s">
        <v>140</v>
      </c>
      <c r="C260" s="34" t="s">
        <v>276</v>
      </c>
      <c r="D260" s="34" t="s">
        <v>495</v>
      </c>
      <c r="E260" s="34" t="s">
        <v>496</v>
      </c>
      <c r="F260" s="99" t="s">
        <v>464</v>
      </c>
      <c r="G260" s="98" t="s">
        <v>12</v>
      </c>
      <c r="H260" s="34" t="s">
        <v>495</v>
      </c>
      <c r="I260" s="100" t="s">
        <v>464</v>
      </c>
      <c r="J260" s="96" t="s">
        <v>12</v>
      </c>
      <c r="K260" s="36" t="s">
        <v>487</v>
      </c>
      <c r="L260" s="97" t="s">
        <v>495</v>
      </c>
      <c r="M260" s="80"/>
    </row>
    <row r="261">
      <c r="A261" s="63"/>
      <c r="B261" s="98" t="s">
        <v>140</v>
      </c>
      <c r="C261" s="34" t="s">
        <v>276</v>
      </c>
      <c r="D261" s="34" t="s">
        <v>495</v>
      </c>
      <c r="E261" s="34" t="s">
        <v>469</v>
      </c>
      <c r="F261" s="99" t="s">
        <v>473</v>
      </c>
      <c r="G261" s="98" t="s">
        <v>12</v>
      </c>
      <c r="H261" s="34" t="s">
        <v>495</v>
      </c>
      <c r="I261" s="100" t="s">
        <v>468</v>
      </c>
      <c r="J261" s="96" t="s">
        <v>12</v>
      </c>
      <c r="K261" s="36" t="s">
        <v>487</v>
      </c>
      <c r="L261" s="97" t="s">
        <v>469</v>
      </c>
      <c r="M261" s="80"/>
    </row>
    <row r="262">
      <c r="A262" s="63"/>
      <c r="B262" s="98" t="s">
        <v>140</v>
      </c>
      <c r="C262" s="34" t="s">
        <v>276</v>
      </c>
      <c r="D262" s="34" t="s">
        <v>495</v>
      </c>
      <c r="E262" s="34" t="s">
        <v>497</v>
      </c>
      <c r="F262" s="99" t="s">
        <v>464</v>
      </c>
      <c r="G262" s="98" t="s">
        <v>12</v>
      </c>
      <c r="H262" s="34" t="s">
        <v>495</v>
      </c>
      <c r="I262" s="100" t="s">
        <v>464</v>
      </c>
      <c r="J262" s="96" t="s">
        <v>12</v>
      </c>
      <c r="K262" s="36" t="s">
        <v>487</v>
      </c>
      <c r="L262" s="97" t="s">
        <v>495</v>
      </c>
      <c r="M262" s="80"/>
    </row>
    <row r="263">
      <c r="A263" s="63"/>
      <c r="B263" s="106" t="s">
        <v>140</v>
      </c>
      <c r="C263" s="107" t="s">
        <v>276</v>
      </c>
      <c r="D263" s="108"/>
      <c r="E263" s="108"/>
      <c r="F263" s="109"/>
      <c r="G263" s="98" t="s">
        <v>12</v>
      </c>
      <c r="H263" s="34" t="s">
        <v>498</v>
      </c>
      <c r="I263" s="100" t="s">
        <v>464</v>
      </c>
      <c r="J263" s="96" t="s">
        <v>12</v>
      </c>
      <c r="K263" s="36" t="s">
        <v>487</v>
      </c>
      <c r="L263" s="97" t="s">
        <v>499</v>
      </c>
      <c r="M263" s="80"/>
    </row>
    <row r="264">
      <c r="A264" s="63"/>
      <c r="B264" s="106" t="s">
        <v>140</v>
      </c>
      <c r="C264" s="107" t="s">
        <v>276</v>
      </c>
      <c r="D264" s="108"/>
      <c r="E264" s="108"/>
      <c r="F264" s="109"/>
      <c r="G264" s="98" t="s">
        <v>12</v>
      </c>
      <c r="H264" s="34" t="s">
        <v>498</v>
      </c>
      <c r="I264" s="100" t="s">
        <v>468</v>
      </c>
      <c r="J264" s="96" t="s">
        <v>12</v>
      </c>
      <c r="K264" s="36" t="s">
        <v>487</v>
      </c>
      <c r="L264" s="97" t="s">
        <v>469</v>
      </c>
      <c r="M264" s="80"/>
    </row>
    <row r="265">
      <c r="A265" s="63"/>
      <c r="B265" s="106" t="s">
        <v>140</v>
      </c>
      <c r="C265" s="107" t="s">
        <v>276</v>
      </c>
      <c r="D265" s="108"/>
      <c r="E265" s="108"/>
      <c r="F265" s="109"/>
      <c r="G265" s="110"/>
      <c r="H265" s="108"/>
      <c r="I265" s="111"/>
      <c r="J265" s="96" t="s">
        <v>12</v>
      </c>
      <c r="K265" s="36" t="s">
        <v>487</v>
      </c>
      <c r="L265" s="97" t="s">
        <v>500</v>
      </c>
      <c r="M265" s="80"/>
    </row>
    <row r="266">
      <c r="A266" s="63"/>
      <c r="B266" s="106" t="s">
        <v>140</v>
      </c>
      <c r="C266" s="107" t="s">
        <v>276</v>
      </c>
      <c r="D266" s="108"/>
      <c r="E266" s="108"/>
      <c r="F266" s="109"/>
      <c r="G266" s="110"/>
      <c r="H266" s="108"/>
      <c r="I266" s="111"/>
      <c r="J266" s="96" t="s">
        <v>12</v>
      </c>
      <c r="K266" s="36" t="s">
        <v>501</v>
      </c>
      <c r="L266" s="97" t="s">
        <v>502</v>
      </c>
      <c r="M266" s="80"/>
    </row>
    <row r="267">
      <c r="A267" s="63"/>
      <c r="B267" s="106" t="s">
        <v>140</v>
      </c>
      <c r="C267" s="107" t="s">
        <v>276</v>
      </c>
      <c r="D267" s="108"/>
      <c r="E267" s="108"/>
      <c r="F267" s="109"/>
      <c r="G267" s="110"/>
      <c r="H267" s="108"/>
      <c r="I267" s="111"/>
      <c r="J267" s="96" t="s">
        <v>12</v>
      </c>
      <c r="K267" s="36" t="s">
        <v>501</v>
      </c>
      <c r="L267" s="97" t="s">
        <v>503</v>
      </c>
      <c r="M267" s="80"/>
    </row>
    <row r="268">
      <c r="A268" s="63"/>
      <c r="B268" s="106" t="s">
        <v>140</v>
      </c>
      <c r="C268" s="107" t="s">
        <v>276</v>
      </c>
      <c r="D268" s="108"/>
      <c r="E268" s="108"/>
      <c r="F268" s="109"/>
      <c r="G268" s="110"/>
      <c r="H268" s="108"/>
      <c r="I268" s="111"/>
      <c r="J268" s="96" t="s">
        <v>12</v>
      </c>
      <c r="K268" s="36" t="s">
        <v>501</v>
      </c>
      <c r="L268" s="97" t="s">
        <v>469</v>
      </c>
      <c r="M268" s="80"/>
    </row>
    <row r="269">
      <c r="A269" s="63"/>
      <c r="B269" s="106" t="s">
        <v>140</v>
      </c>
      <c r="C269" s="107" t="s">
        <v>276</v>
      </c>
      <c r="D269" s="108"/>
      <c r="E269" s="108"/>
      <c r="F269" s="109"/>
      <c r="G269" s="110"/>
      <c r="H269" s="108"/>
      <c r="I269" s="111"/>
      <c r="J269" s="96" t="s">
        <v>12</v>
      </c>
      <c r="K269" s="36" t="s">
        <v>501</v>
      </c>
      <c r="L269" s="97" t="s">
        <v>504</v>
      </c>
      <c r="M269" s="80"/>
    </row>
    <row r="270">
      <c r="A270" s="63"/>
      <c r="B270" s="106" t="s">
        <v>140</v>
      </c>
      <c r="C270" s="107" t="s">
        <v>276</v>
      </c>
      <c r="D270" s="108"/>
      <c r="E270" s="108"/>
      <c r="F270" s="109"/>
      <c r="G270" s="110"/>
      <c r="H270" s="108"/>
      <c r="I270" s="111"/>
      <c r="J270" s="96" t="s">
        <v>12</v>
      </c>
      <c r="K270" s="36" t="s">
        <v>501</v>
      </c>
      <c r="L270" s="97" t="s">
        <v>505</v>
      </c>
      <c r="M270" s="80"/>
    </row>
    <row r="271">
      <c r="A271" s="63"/>
      <c r="B271" s="106" t="s">
        <v>140</v>
      </c>
      <c r="C271" s="107" t="s">
        <v>276</v>
      </c>
      <c r="D271" s="108"/>
      <c r="E271" s="108"/>
      <c r="F271" s="109"/>
      <c r="G271" s="110"/>
      <c r="H271" s="108"/>
      <c r="I271" s="111"/>
      <c r="J271" s="96" t="s">
        <v>12</v>
      </c>
      <c r="K271" s="36" t="s">
        <v>506</v>
      </c>
      <c r="L271" s="97" t="s">
        <v>507</v>
      </c>
      <c r="M271" s="80"/>
    </row>
    <row r="272">
      <c r="A272" s="63"/>
      <c r="B272" s="106" t="s">
        <v>140</v>
      </c>
      <c r="C272" s="107" t="s">
        <v>276</v>
      </c>
      <c r="D272" s="108"/>
      <c r="E272" s="108"/>
      <c r="F272" s="109"/>
      <c r="G272" s="110"/>
      <c r="H272" s="108"/>
      <c r="I272" s="111"/>
      <c r="J272" s="96" t="s">
        <v>12</v>
      </c>
      <c r="K272" s="36" t="s">
        <v>506</v>
      </c>
      <c r="L272" s="97" t="s">
        <v>469</v>
      </c>
      <c r="M272" s="80"/>
    </row>
    <row r="273">
      <c r="A273" s="63"/>
      <c r="B273" s="106" t="s">
        <v>140</v>
      </c>
      <c r="C273" s="107" t="s">
        <v>276</v>
      </c>
      <c r="D273" s="108"/>
      <c r="E273" s="108"/>
      <c r="F273" s="109"/>
      <c r="G273" s="110"/>
      <c r="H273" s="108"/>
      <c r="I273" s="111"/>
      <c r="J273" s="96" t="s">
        <v>12</v>
      </c>
      <c r="K273" s="36" t="s">
        <v>506</v>
      </c>
      <c r="L273" s="97" t="s">
        <v>508</v>
      </c>
      <c r="M273" s="80"/>
    </row>
    <row r="274">
      <c r="A274" s="63"/>
      <c r="B274" s="106" t="s">
        <v>140</v>
      </c>
      <c r="C274" s="107" t="s">
        <v>276</v>
      </c>
      <c r="D274" s="108"/>
      <c r="E274" s="108"/>
      <c r="F274" s="109"/>
      <c r="G274" s="98" t="s">
        <v>12</v>
      </c>
      <c r="H274" s="34" t="s">
        <v>481</v>
      </c>
      <c r="I274" s="100" t="s">
        <v>464</v>
      </c>
      <c r="J274" s="96" t="s">
        <v>12</v>
      </c>
      <c r="K274" s="36" t="s">
        <v>480</v>
      </c>
      <c r="L274" s="97" t="s">
        <v>481</v>
      </c>
      <c r="M274" s="80"/>
    </row>
    <row r="275">
      <c r="A275" s="63"/>
      <c r="B275" s="106" t="s">
        <v>140</v>
      </c>
      <c r="C275" s="107" t="s">
        <v>276</v>
      </c>
      <c r="D275" s="108"/>
      <c r="E275" s="108"/>
      <c r="F275" s="109"/>
      <c r="G275" s="98" t="s">
        <v>12</v>
      </c>
      <c r="H275" s="34" t="s">
        <v>509</v>
      </c>
      <c r="I275" s="100" t="s">
        <v>464</v>
      </c>
      <c r="J275" s="96" t="s">
        <v>12</v>
      </c>
      <c r="K275" s="36" t="s">
        <v>480</v>
      </c>
      <c r="L275" s="97" t="s">
        <v>509</v>
      </c>
      <c r="M275" s="80"/>
    </row>
    <row r="276">
      <c r="A276" s="63"/>
      <c r="B276" s="106" t="s">
        <v>140</v>
      </c>
      <c r="C276" s="107" t="s">
        <v>276</v>
      </c>
      <c r="D276" s="108"/>
      <c r="E276" s="108"/>
      <c r="F276" s="109"/>
      <c r="G276" s="98" t="s">
        <v>12</v>
      </c>
      <c r="H276" s="34" t="s">
        <v>509</v>
      </c>
      <c r="I276" s="100" t="s">
        <v>468</v>
      </c>
      <c r="J276" s="96" t="s">
        <v>12</v>
      </c>
      <c r="K276" s="36" t="s">
        <v>480</v>
      </c>
      <c r="L276" s="97" t="s">
        <v>469</v>
      </c>
      <c r="M276" s="80"/>
    </row>
    <row r="277">
      <c r="A277" s="63"/>
      <c r="B277" s="106" t="s">
        <v>140</v>
      </c>
      <c r="C277" s="107" t="s">
        <v>276</v>
      </c>
      <c r="D277" s="108"/>
      <c r="E277" s="108"/>
      <c r="F277" s="109"/>
      <c r="G277" s="110"/>
      <c r="H277" s="108"/>
      <c r="I277" s="111"/>
      <c r="J277" s="96" t="s">
        <v>10</v>
      </c>
      <c r="K277" s="36" t="s">
        <v>193</v>
      </c>
      <c r="L277" s="97" t="s">
        <v>194</v>
      </c>
      <c r="M277" s="80"/>
    </row>
    <row r="278">
      <c r="A278" s="63"/>
      <c r="B278" s="106" t="s">
        <v>140</v>
      </c>
      <c r="C278" s="107" t="s">
        <v>276</v>
      </c>
      <c r="D278" s="108"/>
      <c r="E278" s="108"/>
      <c r="F278" s="109"/>
      <c r="G278" s="110"/>
      <c r="H278" s="108"/>
      <c r="I278" s="111"/>
      <c r="J278" s="96" t="s">
        <v>10</v>
      </c>
      <c r="K278" s="36" t="s">
        <v>193</v>
      </c>
      <c r="L278" s="97" t="s">
        <v>24</v>
      </c>
      <c r="M278" s="80"/>
    </row>
    <row r="279">
      <c r="A279" s="63"/>
      <c r="B279" s="106" t="s">
        <v>140</v>
      </c>
      <c r="C279" s="107" t="s">
        <v>276</v>
      </c>
      <c r="D279" s="108"/>
      <c r="E279" s="108"/>
      <c r="F279" s="109"/>
      <c r="G279" s="110"/>
      <c r="H279" s="108"/>
      <c r="I279" s="111"/>
      <c r="J279" s="96" t="s">
        <v>10</v>
      </c>
      <c r="K279" s="36" t="s">
        <v>193</v>
      </c>
      <c r="L279" s="97" t="s">
        <v>510</v>
      </c>
      <c r="M279" s="80"/>
    </row>
    <row r="280">
      <c r="A280" s="63"/>
      <c r="B280" s="106" t="s">
        <v>140</v>
      </c>
      <c r="C280" s="107" t="s">
        <v>276</v>
      </c>
      <c r="D280" s="108"/>
      <c r="E280" s="108"/>
      <c r="F280" s="109"/>
      <c r="G280" s="110"/>
      <c r="H280" s="108"/>
      <c r="I280" s="111"/>
      <c r="J280" s="96" t="s">
        <v>10</v>
      </c>
      <c r="K280" s="36" t="s">
        <v>193</v>
      </c>
      <c r="L280" s="97" t="s">
        <v>198</v>
      </c>
      <c r="M280" s="80"/>
    </row>
    <row r="281">
      <c r="A281" s="63"/>
      <c r="B281" s="106" t="s">
        <v>140</v>
      </c>
      <c r="C281" s="107" t="s">
        <v>276</v>
      </c>
      <c r="D281" s="108"/>
      <c r="E281" s="108"/>
      <c r="F281" s="109"/>
      <c r="G281" s="110"/>
      <c r="H281" s="108"/>
      <c r="I281" s="111"/>
      <c r="J281" s="96" t="s">
        <v>10</v>
      </c>
      <c r="K281" s="36" t="s">
        <v>193</v>
      </c>
      <c r="L281" s="97" t="s">
        <v>511</v>
      </c>
      <c r="M281" s="80"/>
    </row>
    <row r="282">
      <c r="A282" s="63"/>
      <c r="B282" s="106" t="s">
        <v>140</v>
      </c>
      <c r="C282" s="107" t="s">
        <v>276</v>
      </c>
      <c r="D282" s="108"/>
      <c r="E282" s="108"/>
      <c r="F282" s="109"/>
      <c r="G282" s="110"/>
      <c r="H282" s="108"/>
      <c r="I282" s="111"/>
      <c r="J282" s="96" t="s">
        <v>12</v>
      </c>
      <c r="K282" s="36" t="s">
        <v>512</v>
      </c>
      <c r="L282" s="93"/>
      <c r="M282" s="80"/>
    </row>
    <row r="283">
      <c r="A283" s="63"/>
      <c r="B283" s="98" t="s">
        <v>140</v>
      </c>
      <c r="C283" s="34" t="s">
        <v>513</v>
      </c>
      <c r="D283" s="34" t="s">
        <v>514</v>
      </c>
      <c r="E283" s="34" t="s">
        <v>142</v>
      </c>
      <c r="F283" s="115"/>
      <c r="G283" s="98" t="s">
        <v>14</v>
      </c>
      <c r="H283" s="34" t="s">
        <v>515</v>
      </c>
      <c r="I283" s="126"/>
      <c r="J283" s="96" t="s">
        <v>17</v>
      </c>
      <c r="K283" s="36" t="s">
        <v>516</v>
      </c>
      <c r="L283" s="93"/>
      <c r="M283" s="80"/>
    </row>
    <row r="284">
      <c r="A284" s="63"/>
      <c r="B284" s="98" t="s">
        <v>140</v>
      </c>
      <c r="C284" s="34" t="s">
        <v>513</v>
      </c>
      <c r="D284" s="34" t="s">
        <v>514</v>
      </c>
      <c r="E284" s="34" t="s">
        <v>148</v>
      </c>
      <c r="F284" s="115"/>
      <c r="G284" s="98" t="s">
        <v>14</v>
      </c>
      <c r="H284" s="34" t="s">
        <v>517</v>
      </c>
      <c r="I284" s="126"/>
      <c r="J284" s="96" t="s">
        <v>17</v>
      </c>
      <c r="K284" s="36" t="s">
        <v>516</v>
      </c>
      <c r="L284" s="93"/>
      <c r="M284" s="80"/>
    </row>
    <row r="285">
      <c r="A285" s="63"/>
      <c r="B285" s="98" t="s">
        <v>140</v>
      </c>
      <c r="C285" s="34" t="s">
        <v>513</v>
      </c>
      <c r="D285" s="34" t="s">
        <v>514</v>
      </c>
      <c r="E285" s="34" t="s">
        <v>152</v>
      </c>
      <c r="F285" s="115"/>
      <c r="G285" s="98" t="s">
        <v>14</v>
      </c>
      <c r="H285" s="34" t="s">
        <v>518</v>
      </c>
      <c r="I285" s="126"/>
      <c r="J285" s="96" t="s">
        <v>17</v>
      </c>
      <c r="K285" s="36" t="s">
        <v>516</v>
      </c>
      <c r="L285" s="93"/>
      <c r="M285" s="80"/>
    </row>
    <row r="286">
      <c r="A286" s="63"/>
      <c r="B286" s="98" t="s">
        <v>140</v>
      </c>
      <c r="C286" s="34" t="s">
        <v>513</v>
      </c>
      <c r="D286" s="34" t="s">
        <v>514</v>
      </c>
      <c r="E286" s="34" t="s">
        <v>149</v>
      </c>
      <c r="F286" s="115"/>
      <c r="G286" s="98" t="s">
        <v>14</v>
      </c>
      <c r="H286" s="34" t="s">
        <v>519</v>
      </c>
      <c r="I286" s="126"/>
      <c r="J286" s="96" t="s">
        <v>17</v>
      </c>
      <c r="K286" s="36" t="s">
        <v>516</v>
      </c>
      <c r="L286" s="93"/>
      <c r="M286" s="80"/>
    </row>
    <row r="287">
      <c r="A287" s="63"/>
      <c r="B287" s="98" t="s">
        <v>140</v>
      </c>
      <c r="C287" s="34" t="s">
        <v>513</v>
      </c>
      <c r="D287" s="34" t="s">
        <v>520</v>
      </c>
      <c r="E287" s="34" t="s">
        <v>170</v>
      </c>
      <c r="F287" s="115"/>
      <c r="G287" s="98" t="s">
        <v>14</v>
      </c>
      <c r="H287" s="34" t="s">
        <v>521</v>
      </c>
      <c r="I287" s="126"/>
      <c r="J287" s="96" t="s">
        <v>17</v>
      </c>
      <c r="K287" s="36" t="s">
        <v>516</v>
      </c>
      <c r="L287" s="97" t="s">
        <v>169</v>
      </c>
      <c r="M287" s="80"/>
    </row>
    <row r="288">
      <c r="A288" s="63"/>
      <c r="B288" s="98" t="s">
        <v>140</v>
      </c>
      <c r="C288" s="34" t="s">
        <v>513</v>
      </c>
      <c r="D288" s="34" t="s">
        <v>520</v>
      </c>
      <c r="E288" s="34" t="s">
        <v>174</v>
      </c>
      <c r="F288" s="115"/>
      <c r="G288" s="98" t="s">
        <v>14</v>
      </c>
      <c r="H288" s="34" t="s">
        <v>522</v>
      </c>
      <c r="I288" s="126"/>
      <c r="J288" s="96" t="s">
        <v>17</v>
      </c>
      <c r="K288" s="36" t="s">
        <v>516</v>
      </c>
      <c r="L288" s="97" t="s">
        <v>169</v>
      </c>
      <c r="M288" s="80"/>
    </row>
    <row r="289">
      <c r="A289" s="63"/>
      <c r="B289" s="98" t="s">
        <v>140</v>
      </c>
      <c r="C289" s="34" t="s">
        <v>513</v>
      </c>
      <c r="D289" s="34" t="s">
        <v>520</v>
      </c>
      <c r="E289" s="34" t="s">
        <v>179</v>
      </c>
      <c r="F289" s="115"/>
      <c r="G289" s="98" t="s">
        <v>14</v>
      </c>
      <c r="H289" s="34" t="s">
        <v>523</v>
      </c>
      <c r="I289" s="126"/>
      <c r="J289" s="96" t="s">
        <v>17</v>
      </c>
      <c r="K289" s="36" t="s">
        <v>516</v>
      </c>
      <c r="L289" s="97" t="s">
        <v>169</v>
      </c>
      <c r="M289" s="80"/>
    </row>
    <row r="290">
      <c r="A290" s="63"/>
      <c r="B290" s="98" t="s">
        <v>140</v>
      </c>
      <c r="C290" s="34" t="s">
        <v>513</v>
      </c>
      <c r="D290" s="34" t="s">
        <v>520</v>
      </c>
      <c r="E290" s="34" t="s">
        <v>185</v>
      </c>
      <c r="F290" s="115"/>
      <c r="G290" s="98" t="s">
        <v>14</v>
      </c>
      <c r="H290" s="34" t="s">
        <v>524</v>
      </c>
      <c r="I290" s="126"/>
      <c r="J290" s="96" t="s">
        <v>17</v>
      </c>
      <c r="K290" s="36" t="s">
        <v>516</v>
      </c>
      <c r="L290" s="97" t="s">
        <v>525</v>
      </c>
      <c r="M290" s="80"/>
    </row>
    <row r="291">
      <c r="A291" s="63"/>
      <c r="B291" s="98" t="s">
        <v>140</v>
      </c>
      <c r="C291" s="34" t="s">
        <v>513</v>
      </c>
      <c r="D291" s="34" t="s">
        <v>520</v>
      </c>
      <c r="E291" s="34" t="s">
        <v>188</v>
      </c>
      <c r="F291" s="115"/>
      <c r="G291" s="98" t="s">
        <v>14</v>
      </c>
      <c r="H291" s="34" t="s">
        <v>526</v>
      </c>
      <c r="I291" s="126"/>
      <c r="J291" s="96" t="s">
        <v>17</v>
      </c>
      <c r="K291" s="36" t="s">
        <v>516</v>
      </c>
      <c r="L291" s="97" t="s">
        <v>169</v>
      </c>
      <c r="M291" s="80"/>
    </row>
    <row r="292">
      <c r="A292" s="63"/>
      <c r="B292" s="98" t="s">
        <v>140</v>
      </c>
      <c r="C292" s="34" t="s">
        <v>513</v>
      </c>
      <c r="D292" s="34" t="s">
        <v>520</v>
      </c>
      <c r="E292" s="34" t="s">
        <v>189</v>
      </c>
      <c r="F292" s="115"/>
      <c r="G292" s="98" t="s">
        <v>14</v>
      </c>
      <c r="H292" s="34" t="s">
        <v>527</v>
      </c>
      <c r="I292" s="126"/>
      <c r="J292" s="96" t="s">
        <v>17</v>
      </c>
      <c r="K292" s="36" t="s">
        <v>516</v>
      </c>
      <c r="L292" s="93"/>
      <c r="M292" s="80"/>
    </row>
    <row r="293">
      <c r="A293" s="63"/>
      <c r="B293" s="98" t="s">
        <v>140</v>
      </c>
      <c r="C293" s="34" t="s">
        <v>513</v>
      </c>
      <c r="D293" s="34" t="s">
        <v>520</v>
      </c>
      <c r="E293" s="34" t="s">
        <v>191</v>
      </c>
      <c r="F293" s="115"/>
      <c r="G293" s="98" t="s">
        <v>14</v>
      </c>
      <c r="H293" s="34" t="s">
        <v>528</v>
      </c>
      <c r="I293" s="126"/>
      <c r="J293" s="96" t="s">
        <v>17</v>
      </c>
      <c r="K293" s="36" t="s">
        <v>516</v>
      </c>
      <c r="L293" s="97" t="s">
        <v>525</v>
      </c>
      <c r="M293" s="80"/>
    </row>
    <row r="294">
      <c r="A294" s="63"/>
      <c r="B294" s="98" t="s">
        <v>140</v>
      </c>
      <c r="C294" s="34" t="s">
        <v>513</v>
      </c>
      <c r="D294" s="34" t="s">
        <v>529</v>
      </c>
      <c r="E294" s="34" t="s">
        <v>194</v>
      </c>
      <c r="F294" s="115"/>
      <c r="G294" s="98" t="s">
        <v>14</v>
      </c>
      <c r="H294" s="34" t="s">
        <v>530</v>
      </c>
      <c r="I294" s="126"/>
      <c r="J294" s="96" t="s">
        <v>17</v>
      </c>
      <c r="K294" s="36" t="s">
        <v>516</v>
      </c>
      <c r="L294" s="97" t="s">
        <v>194</v>
      </c>
      <c r="M294" s="80"/>
    </row>
    <row r="295">
      <c r="A295" s="63"/>
      <c r="B295" s="98" t="s">
        <v>140</v>
      </c>
      <c r="C295" s="34" t="s">
        <v>513</v>
      </c>
      <c r="D295" s="34" t="s">
        <v>529</v>
      </c>
      <c r="E295" s="34" t="s">
        <v>195</v>
      </c>
      <c r="F295" s="115"/>
      <c r="G295" s="98" t="s">
        <v>14</v>
      </c>
      <c r="H295" s="34" t="s">
        <v>531</v>
      </c>
      <c r="I295" s="126"/>
      <c r="J295" s="96" t="s">
        <v>17</v>
      </c>
      <c r="K295" s="36" t="s">
        <v>516</v>
      </c>
      <c r="L295" s="97" t="s">
        <v>525</v>
      </c>
      <c r="M295" s="80"/>
    </row>
    <row r="296">
      <c r="A296" s="63"/>
      <c r="B296" s="98" t="s">
        <v>140</v>
      </c>
      <c r="C296" s="34" t="s">
        <v>513</v>
      </c>
      <c r="D296" s="34" t="s">
        <v>529</v>
      </c>
      <c r="E296" s="34" t="s">
        <v>192</v>
      </c>
      <c r="F296" s="115"/>
      <c r="G296" s="98" t="s">
        <v>14</v>
      </c>
      <c r="H296" s="34" t="s">
        <v>532</v>
      </c>
      <c r="I296" s="126"/>
      <c r="J296" s="96" t="s">
        <v>17</v>
      </c>
      <c r="K296" s="36" t="s">
        <v>516</v>
      </c>
      <c r="L296" s="97" t="s">
        <v>525</v>
      </c>
      <c r="M296" s="80"/>
    </row>
    <row r="297">
      <c r="A297" s="63"/>
      <c r="B297" s="98" t="s">
        <v>140</v>
      </c>
      <c r="C297" s="34" t="s">
        <v>513</v>
      </c>
      <c r="D297" s="34" t="s">
        <v>529</v>
      </c>
      <c r="E297" s="34" t="s">
        <v>197</v>
      </c>
      <c r="F297" s="115"/>
      <c r="G297" s="98" t="s">
        <v>14</v>
      </c>
      <c r="H297" s="34" t="s">
        <v>533</v>
      </c>
      <c r="I297" s="126"/>
      <c r="J297" s="96" t="s">
        <v>17</v>
      </c>
      <c r="K297" s="36" t="s">
        <v>516</v>
      </c>
      <c r="L297" s="97" t="s">
        <v>525</v>
      </c>
      <c r="M297" s="80"/>
    </row>
    <row r="298">
      <c r="A298" s="63"/>
      <c r="B298" s="98" t="s">
        <v>140</v>
      </c>
      <c r="C298" s="34" t="s">
        <v>513</v>
      </c>
      <c r="D298" s="34" t="s">
        <v>529</v>
      </c>
      <c r="E298" s="34" t="s">
        <v>199</v>
      </c>
      <c r="F298" s="115"/>
      <c r="G298" s="98" t="s">
        <v>14</v>
      </c>
      <c r="H298" s="34" t="s">
        <v>534</v>
      </c>
      <c r="I298" s="126"/>
      <c r="J298" s="96" t="s">
        <v>17</v>
      </c>
      <c r="K298" s="36" t="s">
        <v>516</v>
      </c>
      <c r="L298" s="97" t="s">
        <v>525</v>
      </c>
      <c r="M298" s="80"/>
    </row>
    <row r="299">
      <c r="A299" s="63"/>
      <c r="B299" s="98" t="s">
        <v>140</v>
      </c>
      <c r="C299" s="34" t="s">
        <v>513</v>
      </c>
      <c r="D299" s="34" t="s">
        <v>535</v>
      </c>
      <c r="E299" s="34" t="s">
        <v>202</v>
      </c>
      <c r="F299" s="115"/>
      <c r="G299" s="98" t="s">
        <v>14</v>
      </c>
      <c r="H299" s="34" t="s">
        <v>536</v>
      </c>
      <c r="I299" s="126"/>
      <c r="J299" s="96" t="s">
        <v>17</v>
      </c>
      <c r="K299" s="36" t="s">
        <v>516</v>
      </c>
      <c r="L299" s="93"/>
      <c r="M299" s="80"/>
    </row>
    <row r="300">
      <c r="A300" s="63"/>
      <c r="B300" s="98" t="s">
        <v>140</v>
      </c>
      <c r="C300" s="34" t="s">
        <v>513</v>
      </c>
      <c r="D300" s="34" t="s">
        <v>535</v>
      </c>
      <c r="E300" s="34" t="s">
        <v>206</v>
      </c>
      <c r="F300" s="115"/>
      <c r="G300" s="98" t="s">
        <v>14</v>
      </c>
      <c r="H300" s="34" t="s">
        <v>537</v>
      </c>
      <c r="I300" s="126"/>
      <c r="J300" s="96" t="s">
        <v>17</v>
      </c>
      <c r="K300" s="36" t="s">
        <v>516</v>
      </c>
      <c r="L300" s="93"/>
      <c r="M300" s="80"/>
    </row>
    <row r="301">
      <c r="A301" s="63"/>
      <c r="B301" s="98" t="s">
        <v>140</v>
      </c>
      <c r="C301" s="34" t="s">
        <v>513</v>
      </c>
      <c r="D301" s="34" t="s">
        <v>538</v>
      </c>
      <c r="E301" s="34" t="s">
        <v>211</v>
      </c>
      <c r="F301" s="115"/>
      <c r="G301" s="98" t="s">
        <v>14</v>
      </c>
      <c r="H301" s="34" t="s">
        <v>539</v>
      </c>
      <c r="I301" s="126"/>
      <c r="J301" s="96" t="s">
        <v>17</v>
      </c>
      <c r="K301" s="36" t="s">
        <v>516</v>
      </c>
      <c r="L301" s="93"/>
      <c r="M301" s="80"/>
    </row>
    <row r="302">
      <c r="A302" s="63"/>
      <c r="B302" s="98" t="s">
        <v>140</v>
      </c>
      <c r="C302" s="34" t="s">
        <v>513</v>
      </c>
      <c r="D302" s="34" t="s">
        <v>538</v>
      </c>
      <c r="E302" s="34" t="s">
        <v>217</v>
      </c>
      <c r="F302" s="115"/>
      <c r="G302" s="98" t="s">
        <v>14</v>
      </c>
      <c r="H302" s="34" t="s">
        <v>540</v>
      </c>
      <c r="I302" s="126"/>
      <c r="J302" s="96" t="s">
        <v>17</v>
      </c>
      <c r="K302" s="36" t="s">
        <v>516</v>
      </c>
      <c r="L302" s="93"/>
      <c r="M302" s="80"/>
    </row>
    <row r="303">
      <c r="A303" s="63"/>
      <c r="B303" s="98" t="s">
        <v>140</v>
      </c>
      <c r="C303" s="34" t="s">
        <v>513</v>
      </c>
      <c r="D303" s="34" t="s">
        <v>538</v>
      </c>
      <c r="E303" s="34" t="s">
        <v>222</v>
      </c>
      <c r="F303" s="115"/>
      <c r="G303" s="98" t="s">
        <v>14</v>
      </c>
      <c r="H303" s="34" t="s">
        <v>541</v>
      </c>
      <c r="I303" s="126"/>
      <c r="J303" s="96" t="s">
        <v>17</v>
      </c>
      <c r="K303" s="36" t="s">
        <v>516</v>
      </c>
      <c r="L303" s="93"/>
      <c r="M303" s="80"/>
    </row>
    <row r="304">
      <c r="A304" s="63"/>
      <c r="B304" s="106" t="s">
        <v>140</v>
      </c>
      <c r="C304" s="107" t="s">
        <v>513</v>
      </c>
      <c r="D304" s="108"/>
      <c r="E304" s="108"/>
      <c r="F304" s="109"/>
      <c r="G304" s="110"/>
      <c r="H304" s="108"/>
      <c r="I304" s="109"/>
      <c r="J304" s="96" t="s">
        <v>17</v>
      </c>
      <c r="K304" s="36" t="s">
        <v>516</v>
      </c>
      <c r="L304" s="97" t="s">
        <v>542</v>
      </c>
      <c r="M304" s="80"/>
    </row>
    <row r="305">
      <c r="A305" s="63"/>
      <c r="B305" s="106" t="s">
        <v>140</v>
      </c>
      <c r="C305" s="107" t="s">
        <v>513</v>
      </c>
      <c r="D305" s="108"/>
      <c r="E305" s="108"/>
      <c r="F305" s="109"/>
      <c r="G305" s="110"/>
      <c r="H305" s="108"/>
      <c r="I305" s="109"/>
      <c r="J305" s="96" t="s">
        <v>17</v>
      </c>
      <c r="K305" s="36" t="s">
        <v>516</v>
      </c>
      <c r="L305" s="97" t="s">
        <v>21</v>
      </c>
      <c r="M305" s="80"/>
    </row>
    <row r="306">
      <c r="A306" s="63"/>
      <c r="B306" s="98" t="s">
        <v>140</v>
      </c>
      <c r="C306" s="34" t="s">
        <v>513</v>
      </c>
      <c r="D306" s="34" t="s">
        <v>543</v>
      </c>
      <c r="E306" s="34" t="s">
        <v>224</v>
      </c>
      <c r="F306" s="115"/>
      <c r="G306" s="98" t="s">
        <v>14</v>
      </c>
      <c r="H306" s="34" t="s">
        <v>225</v>
      </c>
      <c r="I306" s="99" t="s">
        <v>226</v>
      </c>
      <c r="J306" s="96" t="s">
        <v>17</v>
      </c>
      <c r="K306" s="36" t="s">
        <v>516</v>
      </c>
      <c r="L306" s="97" t="s">
        <v>544</v>
      </c>
      <c r="M306" s="80"/>
    </row>
    <row r="307">
      <c r="A307" s="63"/>
      <c r="B307" s="98" t="s">
        <v>140</v>
      </c>
      <c r="C307" s="34" t="s">
        <v>513</v>
      </c>
      <c r="D307" s="34" t="s">
        <v>543</v>
      </c>
      <c r="E307" s="34" t="s">
        <v>227</v>
      </c>
      <c r="F307" s="115"/>
      <c r="G307" s="98" t="s">
        <v>14</v>
      </c>
      <c r="H307" s="34" t="s">
        <v>225</v>
      </c>
      <c r="I307" s="99" t="s">
        <v>228</v>
      </c>
      <c r="J307" s="96" t="s">
        <v>17</v>
      </c>
      <c r="K307" s="36" t="s">
        <v>516</v>
      </c>
      <c r="L307" s="97" t="s">
        <v>544</v>
      </c>
      <c r="M307" s="80"/>
    </row>
    <row r="308">
      <c r="A308" s="63"/>
      <c r="B308" s="106" t="s">
        <v>140</v>
      </c>
      <c r="C308" s="107" t="s">
        <v>513</v>
      </c>
      <c r="D308" s="108"/>
      <c r="E308" s="108"/>
      <c r="F308" s="109"/>
      <c r="G308" s="98" t="s">
        <v>14</v>
      </c>
      <c r="H308" s="34" t="s">
        <v>225</v>
      </c>
      <c r="I308" s="100" t="s">
        <v>229</v>
      </c>
      <c r="J308" s="96" t="s">
        <v>17</v>
      </c>
      <c r="K308" s="36" t="s">
        <v>516</v>
      </c>
      <c r="L308" s="97" t="s">
        <v>544</v>
      </c>
      <c r="M308" s="80"/>
    </row>
    <row r="309">
      <c r="A309" s="63"/>
      <c r="B309" s="98" t="s">
        <v>140</v>
      </c>
      <c r="C309" s="34" t="s">
        <v>513</v>
      </c>
      <c r="D309" s="34" t="s">
        <v>545</v>
      </c>
      <c r="E309" s="34" t="s">
        <v>546</v>
      </c>
      <c r="F309" s="115"/>
      <c r="G309" s="98" t="s">
        <v>14</v>
      </c>
      <c r="H309" s="34" t="s">
        <v>309</v>
      </c>
      <c r="I309" s="97" t="s">
        <v>310</v>
      </c>
      <c r="J309" s="96" t="s">
        <v>17</v>
      </c>
      <c r="K309" s="36" t="s">
        <v>547</v>
      </c>
      <c r="L309" s="93"/>
      <c r="M309" s="80"/>
    </row>
    <row r="310">
      <c r="A310" s="63"/>
      <c r="B310" s="98" t="s">
        <v>140</v>
      </c>
      <c r="C310" s="34" t="s">
        <v>513</v>
      </c>
      <c r="D310" s="34" t="s">
        <v>545</v>
      </c>
      <c r="E310" s="34" t="s">
        <v>548</v>
      </c>
      <c r="F310" s="115"/>
      <c r="G310" s="98" t="s">
        <v>14</v>
      </c>
      <c r="H310" s="34" t="s">
        <v>309</v>
      </c>
      <c r="I310" s="100" t="s">
        <v>312</v>
      </c>
      <c r="J310" s="96" t="s">
        <v>17</v>
      </c>
      <c r="K310" s="36" t="s">
        <v>547</v>
      </c>
      <c r="L310" s="93"/>
      <c r="M310" s="80"/>
    </row>
    <row r="311">
      <c r="A311" s="63"/>
      <c r="B311" s="98" t="s">
        <v>140</v>
      </c>
      <c r="C311" s="34" t="s">
        <v>513</v>
      </c>
      <c r="D311" s="34" t="s">
        <v>545</v>
      </c>
      <c r="E311" s="34" t="s">
        <v>549</v>
      </c>
      <c r="F311" s="115"/>
      <c r="G311" s="98" t="s">
        <v>14</v>
      </c>
      <c r="H311" s="34" t="s">
        <v>309</v>
      </c>
      <c r="I311" s="97" t="s">
        <v>550</v>
      </c>
      <c r="J311" s="96" t="s">
        <v>17</v>
      </c>
      <c r="K311" s="36" t="s">
        <v>547</v>
      </c>
      <c r="L311" s="93"/>
      <c r="M311" s="80"/>
    </row>
    <row r="312">
      <c r="A312" s="63"/>
      <c r="B312" s="106" t="s">
        <v>140</v>
      </c>
      <c r="C312" s="107" t="s">
        <v>513</v>
      </c>
      <c r="D312" s="108"/>
      <c r="E312" s="108"/>
      <c r="F312" s="109"/>
      <c r="G312" s="98" t="s">
        <v>14</v>
      </c>
      <c r="H312" s="34" t="s">
        <v>309</v>
      </c>
      <c r="I312" s="100" t="s">
        <v>551</v>
      </c>
      <c r="J312" s="96" t="s">
        <v>17</v>
      </c>
      <c r="K312" s="36" t="s">
        <v>547</v>
      </c>
      <c r="L312" s="93"/>
      <c r="M312" s="80"/>
    </row>
    <row r="313">
      <c r="A313" s="63"/>
      <c r="B313" s="106" t="s">
        <v>140</v>
      </c>
      <c r="C313" s="107" t="s">
        <v>513</v>
      </c>
      <c r="D313" s="108"/>
      <c r="E313" s="108"/>
      <c r="F313" s="109"/>
      <c r="G313" s="98" t="s">
        <v>14</v>
      </c>
      <c r="H313" s="34" t="s">
        <v>309</v>
      </c>
      <c r="I313" s="100" t="s">
        <v>552</v>
      </c>
      <c r="J313" s="96" t="s">
        <v>17</v>
      </c>
      <c r="K313" s="36" t="s">
        <v>547</v>
      </c>
      <c r="L313" s="93"/>
      <c r="M313" s="80"/>
    </row>
    <row r="314">
      <c r="A314" s="63"/>
      <c r="B314" s="106" t="s">
        <v>140</v>
      </c>
      <c r="C314" s="107" t="s">
        <v>513</v>
      </c>
      <c r="D314" s="108"/>
      <c r="E314" s="108"/>
      <c r="F314" s="109"/>
      <c r="G314" s="98" t="s">
        <v>14</v>
      </c>
      <c r="H314" s="34" t="s">
        <v>309</v>
      </c>
      <c r="I314" s="100" t="s">
        <v>553</v>
      </c>
      <c r="J314" s="96" t="s">
        <v>17</v>
      </c>
      <c r="K314" s="36" t="s">
        <v>547</v>
      </c>
      <c r="L314" s="93"/>
      <c r="M314" s="80"/>
    </row>
    <row r="315">
      <c r="A315" s="63"/>
      <c r="B315" s="98" t="s">
        <v>140</v>
      </c>
      <c r="C315" s="34" t="s">
        <v>513</v>
      </c>
      <c r="D315" s="34" t="s">
        <v>554</v>
      </c>
      <c r="E315" s="34" t="s">
        <v>330</v>
      </c>
      <c r="F315" s="115"/>
      <c r="G315" s="98" t="s">
        <v>14</v>
      </c>
      <c r="H315" s="36" t="s">
        <v>329</v>
      </c>
      <c r="I315" s="99" t="s">
        <v>330</v>
      </c>
      <c r="J315" s="96" t="s">
        <v>17</v>
      </c>
      <c r="K315" s="36" t="s">
        <v>329</v>
      </c>
      <c r="L315" s="93"/>
      <c r="M315" s="80"/>
    </row>
    <row r="316">
      <c r="A316" s="63"/>
      <c r="B316" s="106" t="s">
        <v>140</v>
      </c>
      <c r="C316" s="107" t="s">
        <v>513</v>
      </c>
      <c r="D316" s="108"/>
      <c r="E316" s="108"/>
      <c r="F316" s="109"/>
      <c r="G316" s="98" t="s">
        <v>14</v>
      </c>
      <c r="H316" s="36" t="s">
        <v>329</v>
      </c>
      <c r="I316" s="100" t="s">
        <v>338</v>
      </c>
      <c r="J316" s="96" t="s">
        <v>17</v>
      </c>
      <c r="K316" s="36" t="s">
        <v>329</v>
      </c>
      <c r="L316" s="93"/>
      <c r="M316" s="80"/>
    </row>
    <row r="317">
      <c r="A317" s="63"/>
      <c r="B317" s="106" t="s">
        <v>140</v>
      </c>
      <c r="C317" s="107" t="s">
        <v>513</v>
      </c>
      <c r="D317" s="108"/>
      <c r="E317" s="108"/>
      <c r="F317" s="109"/>
      <c r="G317" s="98" t="s">
        <v>14</v>
      </c>
      <c r="H317" s="36" t="s">
        <v>329</v>
      </c>
      <c r="I317" s="100" t="s">
        <v>336</v>
      </c>
      <c r="J317" s="96" t="s">
        <v>17</v>
      </c>
      <c r="K317" s="36" t="s">
        <v>329</v>
      </c>
      <c r="L317" s="93"/>
      <c r="M317" s="80"/>
    </row>
    <row r="318">
      <c r="A318" s="63"/>
      <c r="B318" s="106" t="s">
        <v>140</v>
      </c>
      <c r="C318" s="107" t="s">
        <v>513</v>
      </c>
      <c r="D318" s="108"/>
      <c r="E318" s="108"/>
      <c r="F318" s="109"/>
      <c r="G318" s="98" t="s">
        <v>14</v>
      </c>
      <c r="H318" s="36" t="s">
        <v>329</v>
      </c>
      <c r="I318" s="100" t="s">
        <v>555</v>
      </c>
      <c r="J318" s="96" t="s">
        <v>17</v>
      </c>
      <c r="K318" s="36" t="s">
        <v>329</v>
      </c>
      <c r="L318" s="93"/>
      <c r="M318" s="80"/>
    </row>
    <row r="319">
      <c r="A319" s="63"/>
      <c r="B319" s="98" t="s">
        <v>140</v>
      </c>
      <c r="C319" s="34" t="s">
        <v>513</v>
      </c>
      <c r="D319" s="34" t="s">
        <v>556</v>
      </c>
      <c r="E319" s="34" t="s">
        <v>349</v>
      </c>
      <c r="F319" s="115"/>
      <c r="G319" s="98" t="s">
        <v>14</v>
      </c>
      <c r="H319" s="36" t="s">
        <v>348</v>
      </c>
      <c r="I319" s="99" t="s">
        <v>350</v>
      </c>
      <c r="J319" s="96" t="s">
        <v>17</v>
      </c>
      <c r="K319" s="36" t="s">
        <v>547</v>
      </c>
      <c r="L319" s="93"/>
      <c r="M319" s="80"/>
    </row>
    <row r="320">
      <c r="A320" s="63"/>
      <c r="B320" s="98" t="s">
        <v>140</v>
      </c>
      <c r="C320" s="34" t="s">
        <v>513</v>
      </c>
      <c r="D320" s="34" t="s">
        <v>556</v>
      </c>
      <c r="E320" s="34" t="s">
        <v>351</v>
      </c>
      <c r="F320" s="115"/>
      <c r="G320" s="98" t="s">
        <v>14</v>
      </c>
      <c r="H320" s="36" t="s">
        <v>348</v>
      </c>
      <c r="I320" s="99" t="s">
        <v>352</v>
      </c>
      <c r="J320" s="96" t="s">
        <v>17</v>
      </c>
      <c r="K320" s="36" t="s">
        <v>547</v>
      </c>
      <c r="L320" s="93"/>
      <c r="M320" s="80"/>
    </row>
    <row r="321">
      <c r="A321" s="63"/>
      <c r="B321" s="98" t="s">
        <v>140</v>
      </c>
      <c r="C321" s="34" t="s">
        <v>513</v>
      </c>
      <c r="D321" s="34" t="s">
        <v>556</v>
      </c>
      <c r="E321" s="34" t="s">
        <v>353</v>
      </c>
      <c r="F321" s="115"/>
      <c r="G321" s="98" t="s">
        <v>14</v>
      </c>
      <c r="H321" s="36" t="s">
        <v>348</v>
      </c>
      <c r="I321" s="99" t="s">
        <v>353</v>
      </c>
      <c r="J321" s="96" t="s">
        <v>17</v>
      </c>
      <c r="K321" s="36" t="s">
        <v>547</v>
      </c>
      <c r="L321" s="93"/>
      <c r="M321" s="80"/>
    </row>
    <row r="322">
      <c r="A322" s="63"/>
      <c r="B322" s="98" t="s">
        <v>140</v>
      </c>
      <c r="C322" s="34" t="s">
        <v>513</v>
      </c>
      <c r="D322" s="34" t="s">
        <v>556</v>
      </c>
      <c r="E322" s="34" t="s">
        <v>359</v>
      </c>
      <c r="F322" s="115"/>
      <c r="G322" s="98" t="s">
        <v>14</v>
      </c>
      <c r="H322" s="36" t="s">
        <v>348</v>
      </c>
      <c r="I322" s="99" t="s">
        <v>359</v>
      </c>
      <c r="J322" s="96" t="s">
        <v>17</v>
      </c>
      <c r="K322" s="36" t="s">
        <v>547</v>
      </c>
      <c r="L322" s="93"/>
      <c r="M322" s="80"/>
    </row>
    <row r="323">
      <c r="A323" s="63"/>
      <c r="B323" s="98" t="s">
        <v>140</v>
      </c>
      <c r="C323" s="34" t="s">
        <v>513</v>
      </c>
      <c r="D323" s="34" t="s">
        <v>556</v>
      </c>
      <c r="E323" s="34" t="s">
        <v>361</v>
      </c>
      <c r="F323" s="115"/>
      <c r="G323" s="98" t="s">
        <v>14</v>
      </c>
      <c r="H323" s="36" t="s">
        <v>348</v>
      </c>
      <c r="I323" s="99" t="s">
        <v>361</v>
      </c>
      <c r="J323" s="96" t="s">
        <v>17</v>
      </c>
      <c r="K323" s="36" t="s">
        <v>547</v>
      </c>
      <c r="L323" s="93"/>
      <c r="M323" s="80"/>
    </row>
    <row r="324">
      <c r="A324" s="63"/>
      <c r="B324" s="98" t="s">
        <v>140</v>
      </c>
      <c r="C324" s="34" t="s">
        <v>513</v>
      </c>
      <c r="D324" s="34" t="s">
        <v>557</v>
      </c>
      <c r="E324" s="34" t="s">
        <v>462</v>
      </c>
      <c r="F324" s="115"/>
      <c r="G324" s="98" t="s">
        <v>14</v>
      </c>
      <c r="H324" s="34" t="s">
        <v>558</v>
      </c>
      <c r="I324" s="126"/>
      <c r="J324" s="96" t="s">
        <v>17</v>
      </c>
      <c r="K324" s="36" t="s">
        <v>559</v>
      </c>
      <c r="L324" s="97" t="s">
        <v>472</v>
      </c>
      <c r="M324" s="80"/>
    </row>
    <row r="325">
      <c r="A325" s="63"/>
      <c r="B325" s="98" t="s">
        <v>140</v>
      </c>
      <c r="C325" s="34" t="s">
        <v>513</v>
      </c>
      <c r="D325" s="34" t="s">
        <v>557</v>
      </c>
      <c r="E325" s="34" t="s">
        <v>470</v>
      </c>
      <c r="F325" s="115"/>
      <c r="G325" s="98" t="s">
        <v>14</v>
      </c>
      <c r="H325" s="34" t="s">
        <v>560</v>
      </c>
      <c r="I325" s="126"/>
      <c r="J325" s="96" t="s">
        <v>17</v>
      </c>
      <c r="K325" s="36" t="s">
        <v>559</v>
      </c>
      <c r="L325" s="97" t="s">
        <v>472</v>
      </c>
      <c r="M325" s="80"/>
    </row>
    <row r="326">
      <c r="A326" s="63"/>
      <c r="B326" s="98" t="s">
        <v>140</v>
      </c>
      <c r="C326" s="34" t="s">
        <v>513</v>
      </c>
      <c r="D326" s="34" t="s">
        <v>557</v>
      </c>
      <c r="E326" s="34" t="s">
        <v>475</v>
      </c>
      <c r="F326" s="115"/>
      <c r="G326" s="98" t="s">
        <v>14</v>
      </c>
      <c r="H326" s="34" t="s">
        <v>561</v>
      </c>
      <c r="I326" s="126"/>
      <c r="J326" s="96" t="s">
        <v>17</v>
      </c>
      <c r="K326" s="36" t="s">
        <v>559</v>
      </c>
      <c r="L326" s="97" t="s">
        <v>562</v>
      </c>
      <c r="M326" s="80"/>
    </row>
    <row r="327">
      <c r="A327" s="63"/>
      <c r="B327" s="106" t="s">
        <v>140</v>
      </c>
      <c r="C327" s="107" t="s">
        <v>513</v>
      </c>
      <c r="D327" s="108"/>
      <c r="E327" s="108"/>
      <c r="F327" s="109"/>
      <c r="G327" s="110"/>
      <c r="H327" s="108"/>
      <c r="I327" s="111"/>
      <c r="J327" s="96" t="s">
        <v>17</v>
      </c>
      <c r="K327" s="36" t="s">
        <v>559</v>
      </c>
      <c r="L327" s="97" t="s">
        <v>563</v>
      </c>
      <c r="M327" s="80"/>
    </row>
    <row r="328">
      <c r="A328" s="63"/>
      <c r="B328" s="106" t="s">
        <v>140</v>
      </c>
      <c r="C328" s="107" t="s">
        <v>513</v>
      </c>
      <c r="D328" s="108"/>
      <c r="E328" s="108"/>
      <c r="F328" s="109"/>
      <c r="G328" s="110"/>
      <c r="H328" s="108"/>
      <c r="I328" s="111"/>
      <c r="J328" s="96" t="s">
        <v>17</v>
      </c>
      <c r="K328" s="36" t="s">
        <v>559</v>
      </c>
      <c r="L328" s="97" t="s">
        <v>477</v>
      </c>
      <c r="M328" s="80"/>
    </row>
    <row r="329">
      <c r="A329" s="63"/>
      <c r="B329" s="98" t="s">
        <v>140</v>
      </c>
      <c r="C329" s="34" t="s">
        <v>513</v>
      </c>
      <c r="D329" s="34" t="s">
        <v>564</v>
      </c>
      <c r="E329" s="34" t="s">
        <v>478</v>
      </c>
      <c r="F329" s="115"/>
      <c r="G329" s="98" t="s">
        <v>14</v>
      </c>
      <c r="H329" s="34" t="s">
        <v>565</v>
      </c>
      <c r="I329" s="126"/>
      <c r="J329" s="96" t="s">
        <v>17</v>
      </c>
      <c r="K329" s="36" t="s">
        <v>566</v>
      </c>
      <c r="L329" s="99" t="s">
        <v>567</v>
      </c>
      <c r="M329" s="80"/>
    </row>
    <row r="330">
      <c r="A330" s="63"/>
      <c r="B330" s="98" t="s">
        <v>140</v>
      </c>
      <c r="C330" s="34" t="s">
        <v>513</v>
      </c>
      <c r="D330" s="34" t="s">
        <v>564</v>
      </c>
      <c r="E330" s="34" t="s">
        <v>483</v>
      </c>
      <c r="F330" s="115"/>
      <c r="G330" s="98" t="s">
        <v>14</v>
      </c>
      <c r="H330" s="34" t="s">
        <v>568</v>
      </c>
      <c r="I330" s="126"/>
      <c r="J330" s="96" t="s">
        <v>17</v>
      </c>
      <c r="K330" s="36" t="s">
        <v>566</v>
      </c>
      <c r="L330" s="99" t="s">
        <v>569</v>
      </c>
      <c r="M330" s="80"/>
    </row>
    <row r="331">
      <c r="A331" s="63"/>
      <c r="B331" s="98" t="s">
        <v>140</v>
      </c>
      <c r="C331" s="34" t="s">
        <v>513</v>
      </c>
      <c r="D331" s="34" t="s">
        <v>570</v>
      </c>
      <c r="E331" s="35"/>
      <c r="F331" s="115"/>
      <c r="G331" s="127"/>
      <c r="H331" s="35"/>
      <c r="I331" s="126"/>
      <c r="J331" s="96" t="s">
        <v>17</v>
      </c>
      <c r="K331" s="36" t="s">
        <v>571</v>
      </c>
      <c r="L331" s="93"/>
      <c r="M331" s="80"/>
    </row>
    <row r="332">
      <c r="A332" s="63"/>
      <c r="B332" s="98" t="s">
        <v>140</v>
      </c>
      <c r="C332" s="34" t="s">
        <v>513</v>
      </c>
      <c r="D332" s="34" t="s">
        <v>570</v>
      </c>
      <c r="E332" s="34" t="s">
        <v>485</v>
      </c>
      <c r="F332" s="115"/>
      <c r="G332" s="98" t="s">
        <v>14</v>
      </c>
      <c r="H332" s="34" t="s">
        <v>572</v>
      </c>
      <c r="I332" s="126"/>
      <c r="J332" s="96" t="s">
        <v>17</v>
      </c>
      <c r="K332" s="36" t="s">
        <v>571</v>
      </c>
      <c r="L332" s="97" t="s">
        <v>573</v>
      </c>
      <c r="M332" s="80"/>
    </row>
    <row r="333">
      <c r="A333" s="63"/>
      <c r="B333" s="98" t="s">
        <v>140</v>
      </c>
      <c r="C333" s="34" t="s">
        <v>513</v>
      </c>
      <c r="D333" s="34" t="s">
        <v>570</v>
      </c>
      <c r="E333" s="34" t="s">
        <v>491</v>
      </c>
      <c r="F333" s="115"/>
      <c r="G333" s="98" t="s">
        <v>14</v>
      </c>
      <c r="H333" s="34" t="s">
        <v>574</v>
      </c>
      <c r="I333" s="126"/>
      <c r="J333" s="96" t="s">
        <v>17</v>
      </c>
      <c r="K333" s="36" t="s">
        <v>571</v>
      </c>
      <c r="L333" s="97" t="s">
        <v>493</v>
      </c>
      <c r="M333" s="80"/>
    </row>
    <row r="334">
      <c r="A334" s="63"/>
      <c r="B334" s="98" t="s">
        <v>140</v>
      </c>
      <c r="C334" s="34" t="s">
        <v>513</v>
      </c>
      <c r="D334" s="34" t="s">
        <v>570</v>
      </c>
      <c r="E334" s="34" t="s">
        <v>495</v>
      </c>
      <c r="F334" s="115"/>
      <c r="G334" s="98" t="s">
        <v>14</v>
      </c>
      <c r="H334" s="34" t="s">
        <v>575</v>
      </c>
      <c r="I334" s="126"/>
      <c r="J334" s="96" t="s">
        <v>17</v>
      </c>
      <c r="K334" s="36" t="s">
        <v>571</v>
      </c>
      <c r="L334" s="97" t="s">
        <v>576</v>
      </c>
      <c r="M334" s="80"/>
    </row>
    <row r="335">
      <c r="A335" s="63"/>
      <c r="B335" s="106" t="s">
        <v>140</v>
      </c>
      <c r="C335" s="107" t="s">
        <v>513</v>
      </c>
      <c r="D335" s="108"/>
      <c r="E335" s="108"/>
      <c r="F335" s="109"/>
      <c r="G335" s="98" t="s">
        <v>14</v>
      </c>
      <c r="H335" s="34" t="s">
        <v>577</v>
      </c>
      <c r="I335" s="126"/>
      <c r="J335" s="96" t="s">
        <v>17</v>
      </c>
      <c r="K335" s="36" t="s">
        <v>566</v>
      </c>
      <c r="L335" s="97" t="s">
        <v>481</v>
      </c>
      <c r="M335" s="80"/>
    </row>
    <row r="336">
      <c r="A336" s="63"/>
      <c r="B336" s="106" t="s">
        <v>140</v>
      </c>
      <c r="C336" s="107" t="s">
        <v>513</v>
      </c>
      <c r="D336" s="108"/>
      <c r="E336" s="108"/>
      <c r="F336" s="109"/>
      <c r="G336" s="98" t="s">
        <v>14</v>
      </c>
      <c r="H336" s="36" t="s">
        <v>578</v>
      </c>
      <c r="I336" s="128"/>
      <c r="J336" s="96" t="s">
        <v>17</v>
      </c>
      <c r="K336" s="36" t="s">
        <v>566</v>
      </c>
      <c r="L336" s="97" t="s">
        <v>509</v>
      </c>
      <c r="M336" s="80"/>
    </row>
    <row r="337">
      <c r="A337" s="63"/>
      <c r="B337" s="106" t="s">
        <v>140</v>
      </c>
      <c r="C337" s="107" t="s">
        <v>513</v>
      </c>
      <c r="D337" s="108"/>
      <c r="E337" s="108"/>
      <c r="F337" s="109"/>
      <c r="G337" s="98" t="s">
        <v>14</v>
      </c>
      <c r="H337" s="34" t="s">
        <v>579</v>
      </c>
      <c r="I337" s="128"/>
      <c r="J337" s="96" t="s">
        <v>17</v>
      </c>
      <c r="K337" s="36" t="s">
        <v>571</v>
      </c>
      <c r="L337" s="97" t="s">
        <v>580</v>
      </c>
      <c r="M337" s="80"/>
    </row>
    <row r="338">
      <c r="A338" s="63"/>
      <c r="B338" s="106" t="s">
        <v>140</v>
      </c>
      <c r="C338" s="107" t="s">
        <v>513</v>
      </c>
      <c r="D338" s="108"/>
      <c r="E338" s="108"/>
      <c r="F338" s="109"/>
      <c r="G338" s="122"/>
      <c r="H338" s="129"/>
      <c r="I338" s="130"/>
      <c r="J338" s="96" t="s">
        <v>17</v>
      </c>
      <c r="K338" s="36" t="s">
        <v>571</v>
      </c>
      <c r="L338" s="97" t="s">
        <v>581</v>
      </c>
      <c r="M338" s="80"/>
    </row>
    <row r="339">
      <c r="A339" s="63"/>
      <c r="B339" s="131" t="s">
        <v>140</v>
      </c>
      <c r="C339" s="132" t="s">
        <v>513</v>
      </c>
      <c r="D339" s="133"/>
      <c r="E339" s="133"/>
      <c r="F339" s="134"/>
      <c r="G339" s="135"/>
      <c r="H339" s="136"/>
      <c r="I339" s="137"/>
      <c r="J339" s="138" t="s">
        <v>17</v>
      </c>
      <c r="K339" s="139" t="s">
        <v>571</v>
      </c>
      <c r="L339" s="140" t="s">
        <v>500</v>
      </c>
      <c r="M339" s="80"/>
    </row>
    <row r="340">
      <c r="A340" s="63"/>
      <c r="B340" s="94" t="s">
        <v>582</v>
      </c>
      <c r="C340" s="90" t="s">
        <v>583</v>
      </c>
      <c r="D340" s="90" t="s">
        <v>584</v>
      </c>
      <c r="E340" s="90" t="s">
        <v>585</v>
      </c>
      <c r="F340" s="141"/>
      <c r="G340" s="142"/>
      <c r="H340" s="61"/>
      <c r="I340" s="143"/>
      <c r="J340" s="61"/>
      <c r="K340" s="61"/>
      <c r="L340" s="61"/>
      <c r="M340" s="1"/>
    </row>
    <row r="341">
      <c r="A341" s="63"/>
      <c r="B341" s="98" t="s">
        <v>582</v>
      </c>
      <c r="C341" s="34" t="s">
        <v>583</v>
      </c>
      <c r="D341" s="34" t="s">
        <v>584</v>
      </c>
      <c r="E341" s="34" t="s">
        <v>311</v>
      </c>
      <c r="F341" s="115"/>
      <c r="G341" s="118"/>
      <c r="I341" s="31"/>
      <c r="M341" s="1"/>
    </row>
    <row r="342">
      <c r="A342" s="63"/>
      <c r="B342" s="98" t="s">
        <v>582</v>
      </c>
      <c r="C342" s="34" t="s">
        <v>583</v>
      </c>
      <c r="D342" s="34" t="s">
        <v>584</v>
      </c>
      <c r="E342" s="34" t="s">
        <v>586</v>
      </c>
      <c r="F342" s="115"/>
      <c r="G342" s="118"/>
      <c r="I342" s="31"/>
      <c r="M342" s="1"/>
    </row>
    <row r="343">
      <c r="A343" s="63"/>
      <c r="B343" s="98" t="s">
        <v>582</v>
      </c>
      <c r="C343" s="34" t="s">
        <v>583</v>
      </c>
      <c r="D343" s="34" t="s">
        <v>584</v>
      </c>
      <c r="E343" s="34" t="s">
        <v>587</v>
      </c>
      <c r="F343" s="115"/>
      <c r="G343" s="118"/>
      <c r="I343" s="31"/>
      <c r="M343" s="1"/>
    </row>
    <row r="344">
      <c r="A344" s="63"/>
      <c r="B344" s="98" t="s">
        <v>582</v>
      </c>
      <c r="C344" s="34" t="s">
        <v>583</v>
      </c>
      <c r="D344" s="34" t="s">
        <v>584</v>
      </c>
      <c r="E344" s="34" t="s">
        <v>588</v>
      </c>
      <c r="F344" s="115"/>
      <c r="G344" s="118"/>
      <c r="I344" s="31"/>
      <c r="M344" s="1"/>
    </row>
    <row r="345">
      <c r="A345" s="63"/>
      <c r="B345" s="98" t="s">
        <v>582</v>
      </c>
      <c r="C345" s="34" t="s">
        <v>583</v>
      </c>
      <c r="D345" s="34" t="s">
        <v>589</v>
      </c>
      <c r="E345" s="34" t="s">
        <v>330</v>
      </c>
      <c r="F345" s="99" t="s">
        <v>331</v>
      </c>
      <c r="G345" s="118"/>
      <c r="I345" s="31"/>
      <c r="M345" s="1"/>
    </row>
    <row r="346">
      <c r="A346" s="63"/>
      <c r="B346" s="98" t="s">
        <v>582</v>
      </c>
      <c r="C346" s="34" t="s">
        <v>583</v>
      </c>
      <c r="D346" s="34" t="s">
        <v>589</v>
      </c>
      <c r="E346" s="34" t="s">
        <v>330</v>
      </c>
      <c r="F346" s="99" t="s">
        <v>333</v>
      </c>
      <c r="G346" s="118"/>
      <c r="I346" s="31"/>
      <c r="M346" s="1"/>
    </row>
    <row r="347">
      <c r="A347" s="63"/>
      <c r="B347" s="98" t="s">
        <v>582</v>
      </c>
      <c r="C347" s="34" t="s">
        <v>583</v>
      </c>
      <c r="D347" s="34" t="s">
        <v>589</v>
      </c>
      <c r="E347" s="34" t="s">
        <v>330</v>
      </c>
      <c r="F347" s="99" t="s">
        <v>334</v>
      </c>
      <c r="G347" s="118"/>
      <c r="I347" s="31"/>
      <c r="M347" s="1"/>
    </row>
    <row r="348">
      <c r="A348" s="63"/>
      <c r="B348" s="98" t="s">
        <v>582</v>
      </c>
      <c r="C348" s="34" t="s">
        <v>583</v>
      </c>
      <c r="D348" s="34" t="s">
        <v>589</v>
      </c>
      <c r="E348" s="34" t="s">
        <v>330</v>
      </c>
      <c r="F348" s="99" t="s">
        <v>335</v>
      </c>
      <c r="G348" s="118"/>
      <c r="I348" s="31"/>
      <c r="M348" s="1"/>
    </row>
    <row r="349">
      <c r="A349" s="63"/>
      <c r="B349" s="98" t="s">
        <v>582</v>
      </c>
      <c r="C349" s="34" t="s">
        <v>583</v>
      </c>
      <c r="D349" s="34" t="s">
        <v>589</v>
      </c>
      <c r="E349" s="34" t="s">
        <v>590</v>
      </c>
      <c r="F349" s="115"/>
      <c r="G349" s="118"/>
      <c r="I349" s="31"/>
      <c r="M349" s="1"/>
    </row>
    <row r="350">
      <c r="A350" s="63"/>
      <c r="B350" s="98" t="s">
        <v>582</v>
      </c>
      <c r="C350" s="34" t="s">
        <v>583</v>
      </c>
      <c r="D350" s="34" t="s">
        <v>589</v>
      </c>
      <c r="E350" s="34" t="s">
        <v>337</v>
      </c>
      <c r="F350" s="99" t="s">
        <v>338</v>
      </c>
      <c r="G350" s="118"/>
      <c r="I350" s="31"/>
      <c r="M350" s="1"/>
    </row>
    <row r="351">
      <c r="A351" s="63"/>
      <c r="B351" s="98" t="s">
        <v>582</v>
      </c>
      <c r="C351" s="34" t="s">
        <v>583</v>
      </c>
      <c r="D351" s="34" t="s">
        <v>589</v>
      </c>
      <c r="E351" s="34" t="s">
        <v>337</v>
      </c>
      <c r="F351" s="99" t="s">
        <v>339</v>
      </c>
      <c r="G351" s="118"/>
      <c r="I351" s="31"/>
      <c r="M351" s="1"/>
    </row>
    <row r="352">
      <c r="A352" s="63"/>
      <c r="B352" s="98" t="s">
        <v>582</v>
      </c>
      <c r="C352" s="34" t="s">
        <v>583</v>
      </c>
      <c r="D352" s="34" t="s">
        <v>589</v>
      </c>
      <c r="E352" s="34" t="s">
        <v>337</v>
      </c>
      <c r="F352" s="99" t="s">
        <v>340</v>
      </c>
      <c r="G352" s="118"/>
      <c r="I352" s="31"/>
      <c r="M352" s="1"/>
    </row>
    <row r="353">
      <c r="A353" s="63"/>
      <c r="B353" s="98" t="s">
        <v>582</v>
      </c>
      <c r="C353" s="34" t="s">
        <v>583</v>
      </c>
      <c r="D353" s="34" t="s">
        <v>589</v>
      </c>
      <c r="E353" s="34" t="s">
        <v>337</v>
      </c>
      <c r="F353" s="99" t="s">
        <v>341</v>
      </c>
      <c r="G353" s="118"/>
      <c r="I353" s="31"/>
      <c r="M353" s="1"/>
    </row>
    <row r="354">
      <c r="A354" s="63"/>
      <c r="B354" s="98" t="s">
        <v>582</v>
      </c>
      <c r="C354" s="34" t="s">
        <v>583</v>
      </c>
      <c r="D354" s="34" t="s">
        <v>589</v>
      </c>
      <c r="E354" s="34" t="s">
        <v>337</v>
      </c>
      <c r="F354" s="99" t="s">
        <v>342</v>
      </c>
      <c r="G354" s="118"/>
      <c r="I354" s="31"/>
      <c r="M354" s="1"/>
    </row>
    <row r="355">
      <c r="A355" s="63"/>
      <c r="B355" s="98" t="s">
        <v>582</v>
      </c>
      <c r="C355" s="34" t="s">
        <v>583</v>
      </c>
      <c r="D355" s="34" t="s">
        <v>317</v>
      </c>
      <c r="E355" s="34" t="s">
        <v>319</v>
      </c>
      <c r="F355" s="99" t="s">
        <v>591</v>
      </c>
      <c r="G355" s="118"/>
      <c r="I355" s="31"/>
      <c r="M355" s="1"/>
    </row>
    <row r="356">
      <c r="A356" s="63"/>
      <c r="B356" s="98" t="s">
        <v>582</v>
      </c>
      <c r="C356" s="34" t="s">
        <v>583</v>
      </c>
      <c r="D356" s="34" t="s">
        <v>317</v>
      </c>
      <c r="E356" s="34" t="s">
        <v>321</v>
      </c>
      <c r="F356" s="99" t="s">
        <v>591</v>
      </c>
      <c r="G356" s="118"/>
      <c r="I356" s="31"/>
      <c r="M356" s="1"/>
    </row>
    <row r="357">
      <c r="A357" s="63"/>
      <c r="B357" s="98" t="s">
        <v>582</v>
      </c>
      <c r="C357" s="34" t="s">
        <v>583</v>
      </c>
      <c r="D357" s="34" t="s">
        <v>592</v>
      </c>
      <c r="E357" s="34" t="s">
        <v>593</v>
      </c>
      <c r="F357" s="99" t="s">
        <v>594</v>
      </c>
      <c r="G357" s="118"/>
      <c r="I357" s="31"/>
      <c r="M357" s="1"/>
    </row>
    <row r="358">
      <c r="A358" s="63"/>
      <c r="B358" s="98" t="s">
        <v>582</v>
      </c>
      <c r="C358" s="34" t="s">
        <v>583</v>
      </c>
      <c r="D358" s="34" t="s">
        <v>592</v>
      </c>
      <c r="E358" s="34" t="s">
        <v>593</v>
      </c>
      <c r="F358" s="99" t="s">
        <v>595</v>
      </c>
      <c r="G358" s="118"/>
      <c r="I358" s="31"/>
      <c r="M358" s="1"/>
    </row>
    <row r="359">
      <c r="A359" s="63"/>
      <c r="B359" s="98" t="s">
        <v>582</v>
      </c>
      <c r="C359" s="34" t="s">
        <v>583</v>
      </c>
      <c r="D359" s="34" t="s">
        <v>592</v>
      </c>
      <c r="E359" s="34" t="s">
        <v>596</v>
      </c>
      <c r="F359" s="99" t="s">
        <v>597</v>
      </c>
      <c r="G359" s="118"/>
      <c r="I359" s="31"/>
      <c r="M359" s="1"/>
    </row>
    <row r="360">
      <c r="A360" s="63"/>
      <c r="B360" s="98" t="s">
        <v>582</v>
      </c>
      <c r="C360" s="34" t="s">
        <v>583</v>
      </c>
      <c r="D360" s="34" t="s">
        <v>598</v>
      </c>
      <c r="E360" s="34" t="s">
        <v>599</v>
      </c>
      <c r="F360" s="99" t="s">
        <v>600</v>
      </c>
      <c r="G360" s="118"/>
      <c r="I360" s="31"/>
      <c r="M360" s="1"/>
    </row>
    <row r="361">
      <c r="A361" s="63"/>
      <c r="B361" s="98" t="s">
        <v>582</v>
      </c>
      <c r="C361" s="34" t="s">
        <v>583</v>
      </c>
      <c r="D361" s="34" t="s">
        <v>598</v>
      </c>
      <c r="E361" s="34" t="s">
        <v>446</v>
      </c>
      <c r="F361" s="99" t="s">
        <v>601</v>
      </c>
      <c r="G361" s="118"/>
      <c r="I361" s="31"/>
      <c r="M361" s="1"/>
    </row>
    <row r="362">
      <c r="A362" s="63"/>
      <c r="B362" s="98" t="s">
        <v>582</v>
      </c>
      <c r="C362" s="34" t="s">
        <v>583</v>
      </c>
      <c r="D362" s="34" t="s">
        <v>598</v>
      </c>
      <c r="E362" s="34" t="s">
        <v>446</v>
      </c>
      <c r="F362" s="99" t="s">
        <v>602</v>
      </c>
      <c r="G362" s="118"/>
      <c r="I362" s="31"/>
      <c r="M362" s="1"/>
    </row>
    <row r="363">
      <c r="A363" s="63"/>
      <c r="B363" s="98" t="s">
        <v>582</v>
      </c>
      <c r="C363" s="34" t="s">
        <v>583</v>
      </c>
      <c r="D363" s="34" t="s">
        <v>598</v>
      </c>
      <c r="E363" s="34" t="s">
        <v>446</v>
      </c>
      <c r="F363" s="99" t="s">
        <v>603</v>
      </c>
      <c r="G363" s="118"/>
      <c r="I363" s="31"/>
      <c r="M363" s="1"/>
    </row>
    <row r="364">
      <c r="A364" s="63"/>
      <c r="B364" s="98" t="s">
        <v>582</v>
      </c>
      <c r="C364" s="34" t="s">
        <v>583</v>
      </c>
      <c r="D364" s="34" t="s">
        <v>598</v>
      </c>
      <c r="E364" s="34" t="s">
        <v>446</v>
      </c>
      <c r="F364" s="99" t="s">
        <v>387</v>
      </c>
      <c r="G364" s="118"/>
      <c r="I364" s="31"/>
      <c r="M364" s="1"/>
    </row>
    <row r="365">
      <c r="A365" s="63"/>
      <c r="B365" s="98" t="s">
        <v>582</v>
      </c>
      <c r="C365" s="34" t="s">
        <v>583</v>
      </c>
      <c r="D365" s="34" t="s">
        <v>598</v>
      </c>
      <c r="E365" s="34" t="s">
        <v>446</v>
      </c>
      <c r="F365" s="99" t="s">
        <v>427</v>
      </c>
      <c r="G365" s="118"/>
      <c r="I365" s="31"/>
      <c r="M365" s="1"/>
    </row>
    <row r="366">
      <c r="A366" s="63"/>
      <c r="B366" s="98" t="s">
        <v>582</v>
      </c>
      <c r="C366" s="34" t="s">
        <v>583</v>
      </c>
      <c r="D366" s="34" t="s">
        <v>604</v>
      </c>
      <c r="E366" s="34" t="s">
        <v>364</v>
      </c>
      <c r="F366" s="115"/>
      <c r="G366" s="118"/>
      <c r="I366" s="31"/>
      <c r="M366" s="1"/>
    </row>
    <row r="367">
      <c r="A367" s="63"/>
      <c r="B367" s="98" t="s">
        <v>582</v>
      </c>
      <c r="C367" s="34" t="s">
        <v>583</v>
      </c>
      <c r="D367" s="34" t="s">
        <v>604</v>
      </c>
      <c r="E367" s="34" t="s">
        <v>605</v>
      </c>
      <c r="F367" s="115"/>
      <c r="G367" s="118"/>
      <c r="I367" s="31"/>
      <c r="M367" s="1"/>
    </row>
    <row r="368">
      <c r="A368" s="63"/>
      <c r="B368" s="98" t="s">
        <v>582</v>
      </c>
      <c r="C368" s="34" t="s">
        <v>583</v>
      </c>
      <c r="D368" s="34" t="s">
        <v>604</v>
      </c>
      <c r="E368" s="34" t="s">
        <v>606</v>
      </c>
      <c r="F368" s="115"/>
      <c r="G368" s="118"/>
      <c r="I368" s="31"/>
      <c r="M368" s="1"/>
    </row>
    <row r="369">
      <c r="A369" s="63"/>
      <c r="B369" s="98" t="s">
        <v>582</v>
      </c>
      <c r="C369" s="34" t="s">
        <v>583</v>
      </c>
      <c r="D369" s="34" t="s">
        <v>604</v>
      </c>
      <c r="E369" s="34" t="s">
        <v>607</v>
      </c>
      <c r="F369" s="115"/>
      <c r="G369" s="118"/>
      <c r="I369" s="31"/>
      <c r="M369" s="1"/>
    </row>
    <row r="370">
      <c r="A370" s="63"/>
      <c r="B370" s="98" t="s">
        <v>582</v>
      </c>
      <c r="C370" s="34" t="s">
        <v>583</v>
      </c>
      <c r="D370" s="34" t="s">
        <v>608</v>
      </c>
      <c r="E370" s="34" t="s">
        <v>609</v>
      </c>
      <c r="F370" s="115"/>
      <c r="G370" s="118"/>
      <c r="I370" s="31"/>
      <c r="M370" s="1"/>
    </row>
    <row r="371">
      <c r="A371" s="63"/>
      <c r="B371" s="98" t="s">
        <v>582</v>
      </c>
      <c r="C371" s="34" t="s">
        <v>583</v>
      </c>
      <c r="D371" s="34" t="s">
        <v>608</v>
      </c>
      <c r="E371" s="34" t="s">
        <v>610</v>
      </c>
      <c r="F371" s="115"/>
      <c r="G371" s="118"/>
      <c r="I371" s="31"/>
      <c r="M371" s="1"/>
    </row>
    <row r="372">
      <c r="A372" s="63"/>
      <c r="B372" s="98" t="s">
        <v>582</v>
      </c>
      <c r="C372" s="34" t="s">
        <v>583</v>
      </c>
      <c r="D372" s="34" t="s">
        <v>608</v>
      </c>
      <c r="E372" s="34" t="s">
        <v>611</v>
      </c>
      <c r="F372" s="115"/>
      <c r="G372" s="118"/>
      <c r="I372" s="31"/>
      <c r="M372" s="1"/>
    </row>
    <row r="373">
      <c r="A373" s="63"/>
      <c r="B373" s="98" t="s">
        <v>582</v>
      </c>
      <c r="C373" s="34" t="s">
        <v>583</v>
      </c>
      <c r="D373" s="34" t="s">
        <v>612</v>
      </c>
      <c r="E373" s="34" t="s">
        <v>613</v>
      </c>
      <c r="F373" s="115"/>
      <c r="G373" s="118"/>
      <c r="I373" s="31"/>
      <c r="M373" s="1"/>
    </row>
    <row r="374">
      <c r="A374" s="63"/>
      <c r="B374" s="98" t="s">
        <v>582</v>
      </c>
      <c r="C374" s="34" t="s">
        <v>583</v>
      </c>
      <c r="D374" s="34" t="s">
        <v>612</v>
      </c>
      <c r="E374" s="34" t="s">
        <v>614</v>
      </c>
      <c r="F374" s="115"/>
      <c r="G374" s="118"/>
      <c r="I374" s="31"/>
      <c r="M374" s="1"/>
    </row>
    <row r="375">
      <c r="A375" s="63"/>
      <c r="B375" s="144" t="s">
        <v>582</v>
      </c>
      <c r="C375" s="77" t="s">
        <v>583</v>
      </c>
      <c r="D375" s="77" t="s">
        <v>612</v>
      </c>
      <c r="E375" s="77" t="s">
        <v>596</v>
      </c>
      <c r="F375" s="145"/>
      <c r="G375" s="118"/>
      <c r="I375" s="31"/>
      <c r="M375" s="1"/>
    </row>
    <row r="376">
      <c r="A376" s="63"/>
      <c r="B376" s="94" t="s">
        <v>582</v>
      </c>
      <c r="C376" s="90" t="s">
        <v>615</v>
      </c>
      <c r="D376" s="90" t="s">
        <v>616</v>
      </c>
      <c r="E376" s="90" t="s">
        <v>617</v>
      </c>
      <c r="F376" s="141"/>
      <c r="G376" s="118"/>
      <c r="I376" s="31"/>
      <c r="M376" s="1"/>
    </row>
    <row r="377">
      <c r="A377" s="63"/>
      <c r="B377" s="98" t="s">
        <v>582</v>
      </c>
      <c r="C377" s="34" t="s">
        <v>615</v>
      </c>
      <c r="D377" s="34" t="s">
        <v>616</v>
      </c>
      <c r="E377" s="34" t="s">
        <v>618</v>
      </c>
      <c r="F377" s="115"/>
      <c r="G377" s="118"/>
      <c r="I377" s="31"/>
      <c r="M377" s="1"/>
    </row>
    <row r="378">
      <c r="A378" s="63"/>
      <c r="B378" s="98" t="s">
        <v>582</v>
      </c>
      <c r="C378" s="34" t="s">
        <v>615</v>
      </c>
      <c r="D378" s="34" t="s">
        <v>616</v>
      </c>
      <c r="E378" s="34" t="s">
        <v>619</v>
      </c>
      <c r="F378" s="115"/>
      <c r="G378" s="118"/>
      <c r="I378" s="31"/>
      <c r="M378" s="1"/>
    </row>
    <row r="379">
      <c r="A379" s="63"/>
      <c r="B379" s="98" t="s">
        <v>582</v>
      </c>
      <c r="C379" s="34" t="s">
        <v>615</v>
      </c>
      <c r="D379" s="34" t="s">
        <v>616</v>
      </c>
      <c r="E379" s="34" t="s">
        <v>620</v>
      </c>
      <c r="F379" s="115"/>
      <c r="G379" s="118"/>
      <c r="I379" s="31"/>
      <c r="M379" s="1"/>
    </row>
    <row r="380">
      <c r="A380" s="63"/>
      <c r="B380" s="98" t="s">
        <v>582</v>
      </c>
      <c r="C380" s="34" t="s">
        <v>615</v>
      </c>
      <c r="D380" s="34" t="s">
        <v>616</v>
      </c>
      <c r="E380" s="34" t="s">
        <v>621</v>
      </c>
      <c r="F380" s="115"/>
      <c r="G380" s="118"/>
      <c r="I380" s="31"/>
      <c r="M380" s="1"/>
    </row>
    <row r="381">
      <c r="A381" s="63"/>
      <c r="B381" s="98" t="s">
        <v>582</v>
      </c>
      <c r="C381" s="34" t="s">
        <v>615</v>
      </c>
      <c r="D381" s="34" t="s">
        <v>616</v>
      </c>
      <c r="E381" s="34" t="s">
        <v>622</v>
      </c>
      <c r="F381" s="115"/>
      <c r="G381" s="118"/>
      <c r="I381" s="31"/>
      <c r="M381" s="1"/>
    </row>
    <row r="382">
      <c r="A382" s="63"/>
      <c r="B382" s="98" t="s">
        <v>582</v>
      </c>
      <c r="C382" s="34" t="s">
        <v>615</v>
      </c>
      <c r="D382" s="34" t="s">
        <v>616</v>
      </c>
      <c r="E382" s="34" t="s">
        <v>623</v>
      </c>
      <c r="F382" s="115"/>
      <c r="G382" s="118"/>
      <c r="I382" s="31"/>
      <c r="M382" s="1"/>
    </row>
    <row r="383">
      <c r="A383" s="63"/>
      <c r="B383" s="98" t="s">
        <v>582</v>
      </c>
      <c r="C383" s="34" t="s">
        <v>615</v>
      </c>
      <c r="D383" s="34" t="s">
        <v>616</v>
      </c>
      <c r="E383" s="34" t="s">
        <v>624</v>
      </c>
      <c r="F383" s="115"/>
      <c r="G383" s="118"/>
      <c r="I383" s="31"/>
      <c r="M383" s="1"/>
    </row>
    <row r="384">
      <c r="A384" s="63"/>
      <c r="B384" s="98" t="s">
        <v>582</v>
      </c>
      <c r="C384" s="34" t="s">
        <v>615</v>
      </c>
      <c r="D384" s="34" t="s">
        <v>616</v>
      </c>
      <c r="E384" s="34" t="s">
        <v>625</v>
      </c>
      <c r="F384" s="115"/>
      <c r="G384" s="118"/>
      <c r="I384" s="31"/>
      <c r="M384" s="1"/>
    </row>
    <row r="385">
      <c r="A385" s="63"/>
      <c r="B385" s="98" t="s">
        <v>582</v>
      </c>
      <c r="C385" s="34" t="s">
        <v>615</v>
      </c>
      <c r="D385" s="34" t="s">
        <v>616</v>
      </c>
      <c r="E385" s="34" t="s">
        <v>626</v>
      </c>
      <c r="F385" s="115"/>
      <c r="G385" s="118"/>
      <c r="I385" s="31"/>
      <c r="M385" s="1"/>
    </row>
    <row r="386">
      <c r="A386" s="63"/>
      <c r="B386" s="98" t="s">
        <v>582</v>
      </c>
      <c r="C386" s="34" t="s">
        <v>615</v>
      </c>
      <c r="D386" s="34" t="s">
        <v>616</v>
      </c>
      <c r="E386" s="34" t="s">
        <v>627</v>
      </c>
      <c r="F386" s="115"/>
      <c r="G386" s="118"/>
      <c r="I386" s="31"/>
      <c r="M386" s="1"/>
    </row>
    <row r="387">
      <c r="A387" s="63"/>
      <c r="B387" s="98" t="s">
        <v>582</v>
      </c>
      <c r="C387" s="34" t="s">
        <v>615</v>
      </c>
      <c r="D387" s="34" t="s">
        <v>628</v>
      </c>
      <c r="E387" s="37"/>
      <c r="F387" s="115"/>
      <c r="G387" s="118"/>
      <c r="I387" s="31"/>
      <c r="M387" s="1"/>
    </row>
    <row r="388">
      <c r="A388" s="63"/>
      <c r="B388" s="98" t="s">
        <v>582</v>
      </c>
      <c r="C388" s="34" t="s">
        <v>615</v>
      </c>
      <c r="D388" s="34" t="s">
        <v>629</v>
      </c>
      <c r="E388" s="34" t="s">
        <v>630</v>
      </c>
      <c r="F388" s="115"/>
      <c r="G388" s="118"/>
      <c r="I388" s="31"/>
      <c r="M388" s="1"/>
    </row>
    <row r="389">
      <c r="A389" s="63"/>
      <c r="B389" s="98" t="s">
        <v>582</v>
      </c>
      <c r="C389" s="34" t="s">
        <v>615</v>
      </c>
      <c r="D389" s="34" t="s">
        <v>629</v>
      </c>
      <c r="E389" s="34" t="s">
        <v>631</v>
      </c>
      <c r="F389" s="115"/>
      <c r="G389" s="118"/>
      <c r="I389" s="31"/>
      <c r="M389" s="1"/>
    </row>
    <row r="390">
      <c r="A390" s="63"/>
      <c r="B390" s="98" t="s">
        <v>582</v>
      </c>
      <c r="C390" s="34" t="s">
        <v>615</v>
      </c>
      <c r="D390" s="34" t="s">
        <v>629</v>
      </c>
      <c r="E390" s="34" t="s">
        <v>632</v>
      </c>
      <c r="F390" s="115"/>
      <c r="G390" s="118"/>
      <c r="I390" s="31"/>
      <c r="M390" s="1"/>
    </row>
    <row r="391">
      <c r="A391" s="63"/>
      <c r="B391" s="98" t="s">
        <v>582</v>
      </c>
      <c r="C391" s="34" t="s">
        <v>615</v>
      </c>
      <c r="D391" s="34" t="s">
        <v>633</v>
      </c>
      <c r="E391" s="34" t="s">
        <v>634</v>
      </c>
      <c r="F391" s="115"/>
      <c r="G391" s="118"/>
      <c r="I391" s="31"/>
      <c r="M391" s="1"/>
    </row>
    <row r="392">
      <c r="A392" s="63"/>
      <c r="B392" s="98" t="s">
        <v>582</v>
      </c>
      <c r="C392" s="34" t="s">
        <v>615</v>
      </c>
      <c r="D392" s="34" t="s">
        <v>633</v>
      </c>
      <c r="E392" s="34" t="s">
        <v>635</v>
      </c>
      <c r="F392" s="99" t="s">
        <v>636</v>
      </c>
      <c r="G392" s="118"/>
      <c r="I392" s="31"/>
      <c r="M392" s="1"/>
    </row>
    <row r="393">
      <c r="A393" s="63"/>
      <c r="B393" s="98" t="s">
        <v>582</v>
      </c>
      <c r="C393" s="34" t="s">
        <v>615</v>
      </c>
      <c r="D393" s="34" t="s">
        <v>633</v>
      </c>
      <c r="E393" s="34" t="s">
        <v>637</v>
      </c>
      <c r="F393" s="115"/>
      <c r="G393" s="118"/>
      <c r="I393" s="31"/>
      <c r="M393" s="1"/>
    </row>
    <row r="394">
      <c r="A394" s="63"/>
      <c r="B394" s="98" t="s">
        <v>582</v>
      </c>
      <c r="C394" s="34" t="s">
        <v>615</v>
      </c>
      <c r="D394" s="34" t="s">
        <v>638</v>
      </c>
      <c r="E394" s="37"/>
      <c r="F394" s="115"/>
      <c r="G394" s="118"/>
      <c r="I394" s="31"/>
      <c r="M394" s="1"/>
    </row>
    <row r="395">
      <c r="A395" s="63"/>
      <c r="B395" s="98" t="s">
        <v>582</v>
      </c>
      <c r="C395" s="34" t="s">
        <v>615</v>
      </c>
      <c r="D395" s="34" t="s">
        <v>639</v>
      </c>
      <c r="E395" s="34" t="s">
        <v>640</v>
      </c>
      <c r="F395" s="115"/>
      <c r="G395" s="118"/>
      <c r="I395" s="31"/>
      <c r="M395" s="1"/>
    </row>
    <row r="396">
      <c r="A396" s="63"/>
      <c r="B396" s="98" t="s">
        <v>582</v>
      </c>
      <c r="C396" s="34" t="s">
        <v>615</v>
      </c>
      <c r="D396" s="34" t="s">
        <v>639</v>
      </c>
      <c r="E396" s="34" t="s">
        <v>641</v>
      </c>
      <c r="F396" s="115"/>
      <c r="G396" s="118"/>
      <c r="I396" s="31"/>
      <c r="M396" s="1"/>
    </row>
    <row r="397">
      <c r="A397" s="63"/>
      <c r="B397" s="98" t="s">
        <v>582</v>
      </c>
      <c r="C397" s="34" t="s">
        <v>615</v>
      </c>
      <c r="D397" s="34" t="s">
        <v>639</v>
      </c>
      <c r="E397" s="34" t="s">
        <v>642</v>
      </c>
      <c r="F397" s="115"/>
      <c r="G397" s="118"/>
      <c r="I397" s="31"/>
      <c r="M397" s="1"/>
    </row>
    <row r="398">
      <c r="A398" s="63"/>
      <c r="B398" s="98" t="s">
        <v>582</v>
      </c>
      <c r="C398" s="34" t="s">
        <v>615</v>
      </c>
      <c r="D398" s="34" t="s">
        <v>643</v>
      </c>
      <c r="E398" s="34" t="s">
        <v>644</v>
      </c>
      <c r="F398" s="115"/>
      <c r="G398" s="118"/>
      <c r="I398" s="31"/>
      <c r="M398" s="1"/>
    </row>
    <row r="399">
      <c r="A399" s="63"/>
      <c r="B399" s="98" t="s">
        <v>582</v>
      </c>
      <c r="C399" s="34" t="s">
        <v>615</v>
      </c>
      <c r="D399" s="34" t="s">
        <v>643</v>
      </c>
      <c r="E399" s="34" t="s">
        <v>645</v>
      </c>
      <c r="F399" s="115"/>
      <c r="G399" s="118"/>
      <c r="I399" s="31"/>
      <c r="M399" s="1"/>
    </row>
    <row r="400">
      <c r="A400" s="63"/>
      <c r="B400" s="98" t="s">
        <v>582</v>
      </c>
      <c r="C400" s="34" t="s">
        <v>615</v>
      </c>
      <c r="D400" s="34" t="s">
        <v>643</v>
      </c>
      <c r="E400" s="34" t="s">
        <v>646</v>
      </c>
      <c r="F400" s="115"/>
      <c r="G400" s="118"/>
      <c r="I400" s="31"/>
      <c r="M400" s="1"/>
    </row>
    <row r="401">
      <c r="A401" s="63"/>
      <c r="B401" s="98" t="s">
        <v>582</v>
      </c>
      <c r="C401" s="34" t="s">
        <v>615</v>
      </c>
      <c r="D401" s="34" t="s">
        <v>643</v>
      </c>
      <c r="E401" s="34" t="s">
        <v>647</v>
      </c>
      <c r="F401" s="115"/>
      <c r="G401" s="118"/>
      <c r="I401" s="31"/>
      <c r="M401" s="1"/>
    </row>
    <row r="402">
      <c r="A402" s="63"/>
      <c r="B402" s="98" t="s">
        <v>582</v>
      </c>
      <c r="C402" s="34" t="s">
        <v>615</v>
      </c>
      <c r="D402" s="34" t="s">
        <v>648</v>
      </c>
      <c r="E402" s="37"/>
      <c r="F402" s="115"/>
      <c r="G402" s="118"/>
      <c r="I402" s="31"/>
      <c r="M402" s="1"/>
    </row>
    <row r="403">
      <c r="A403" s="63"/>
      <c r="B403" s="98" t="s">
        <v>582</v>
      </c>
      <c r="C403" s="34" t="s">
        <v>615</v>
      </c>
      <c r="D403" s="34" t="s">
        <v>649</v>
      </c>
      <c r="E403" s="34" t="s">
        <v>650</v>
      </c>
      <c r="F403" s="115"/>
      <c r="G403" s="118"/>
      <c r="I403" s="31"/>
      <c r="M403" s="1"/>
    </row>
    <row r="404">
      <c r="A404" s="63"/>
      <c r="B404" s="98" t="s">
        <v>582</v>
      </c>
      <c r="C404" s="34" t="s">
        <v>615</v>
      </c>
      <c r="D404" s="34" t="s">
        <v>649</v>
      </c>
      <c r="E404" s="34" t="s">
        <v>651</v>
      </c>
      <c r="F404" s="115"/>
      <c r="G404" s="118"/>
      <c r="I404" s="31"/>
      <c r="M404" s="1"/>
    </row>
    <row r="405">
      <c r="A405" s="63"/>
      <c r="B405" s="98" t="s">
        <v>582</v>
      </c>
      <c r="C405" s="34" t="s">
        <v>615</v>
      </c>
      <c r="D405" s="34" t="s">
        <v>649</v>
      </c>
      <c r="E405" s="34" t="s">
        <v>652</v>
      </c>
      <c r="F405" s="115"/>
      <c r="G405" s="118"/>
      <c r="I405" s="31"/>
      <c r="M405" s="1"/>
    </row>
    <row r="406">
      <c r="A406" s="63"/>
      <c r="B406" s="98" t="s">
        <v>582</v>
      </c>
      <c r="C406" s="34" t="s">
        <v>615</v>
      </c>
      <c r="D406" s="34" t="s">
        <v>653</v>
      </c>
      <c r="E406" s="34" t="s">
        <v>654</v>
      </c>
      <c r="F406" s="115"/>
      <c r="G406" s="118"/>
      <c r="I406" s="31"/>
      <c r="M406" s="1"/>
    </row>
    <row r="407">
      <c r="A407" s="63"/>
      <c r="B407" s="98" t="s">
        <v>582</v>
      </c>
      <c r="C407" s="34" t="s">
        <v>615</v>
      </c>
      <c r="D407" s="34" t="s">
        <v>653</v>
      </c>
      <c r="E407" s="34" t="s">
        <v>655</v>
      </c>
      <c r="F407" s="115"/>
      <c r="G407" s="118"/>
      <c r="I407" s="31"/>
      <c r="M407" s="1"/>
    </row>
    <row r="408">
      <c r="A408" s="63"/>
      <c r="B408" s="98" t="s">
        <v>582</v>
      </c>
      <c r="C408" s="34" t="s">
        <v>615</v>
      </c>
      <c r="D408" s="34" t="s">
        <v>653</v>
      </c>
      <c r="E408" s="34" t="s">
        <v>656</v>
      </c>
      <c r="F408" s="115"/>
      <c r="G408" s="118"/>
      <c r="I408" s="31"/>
      <c r="M408" s="1"/>
    </row>
    <row r="409">
      <c r="A409" s="63"/>
      <c r="B409" s="98" t="s">
        <v>582</v>
      </c>
      <c r="C409" s="34" t="s">
        <v>615</v>
      </c>
      <c r="D409" s="34" t="s">
        <v>653</v>
      </c>
      <c r="E409" s="34" t="s">
        <v>657</v>
      </c>
      <c r="F409" s="115"/>
      <c r="G409" s="118"/>
      <c r="I409" s="31"/>
      <c r="M409" s="1"/>
    </row>
    <row r="410">
      <c r="A410" s="63"/>
      <c r="B410" s="98" t="s">
        <v>582</v>
      </c>
      <c r="C410" s="34" t="s">
        <v>615</v>
      </c>
      <c r="D410" s="34" t="s">
        <v>653</v>
      </c>
      <c r="E410" s="34" t="s">
        <v>658</v>
      </c>
      <c r="F410" s="115"/>
      <c r="G410" s="118"/>
      <c r="I410" s="31"/>
      <c r="M410" s="1"/>
    </row>
    <row r="411">
      <c r="A411" s="63"/>
      <c r="B411" s="98" t="s">
        <v>582</v>
      </c>
      <c r="C411" s="34" t="s">
        <v>615</v>
      </c>
      <c r="D411" s="34" t="s">
        <v>653</v>
      </c>
      <c r="E411" s="34" t="s">
        <v>659</v>
      </c>
      <c r="F411" s="115"/>
      <c r="G411" s="118"/>
      <c r="I411" s="31"/>
      <c r="M411" s="1"/>
    </row>
    <row r="412">
      <c r="A412" s="63"/>
      <c r="B412" s="98" t="s">
        <v>582</v>
      </c>
      <c r="C412" s="34" t="s">
        <v>615</v>
      </c>
      <c r="D412" s="34" t="s">
        <v>653</v>
      </c>
      <c r="E412" s="34" t="s">
        <v>660</v>
      </c>
      <c r="F412" s="115"/>
      <c r="G412" s="118"/>
      <c r="I412" s="31"/>
      <c r="M412" s="1"/>
    </row>
    <row r="413">
      <c r="A413" s="63"/>
      <c r="B413" s="98" t="s">
        <v>582</v>
      </c>
      <c r="C413" s="34" t="s">
        <v>615</v>
      </c>
      <c r="D413" s="34" t="s">
        <v>661</v>
      </c>
      <c r="E413" s="37"/>
      <c r="F413" s="115"/>
      <c r="G413" s="118"/>
      <c r="I413" s="31"/>
      <c r="M413" s="1"/>
    </row>
    <row r="414">
      <c r="A414" s="63"/>
      <c r="B414" s="98" t="s">
        <v>582</v>
      </c>
      <c r="C414" s="34" t="s">
        <v>615</v>
      </c>
      <c r="D414" s="34" t="s">
        <v>662</v>
      </c>
      <c r="E414" s="37"/>
      <c r="F414" s="115"/>
      <c r="G414" s="118"/>
      <c r="I414" s="31"/>
      <c r="M414" s="1"/>
    </row>
    <row r="415">
      <c r="A415" s="63"/>
      <c r="B415" s="98" t="s">
        <v>582</v>
      </c>
      <c r="C415" s="34" t="s">
        <v>615</v>
      </c>
      <c r="D415" s="34" t="s">
        <v>663</v>
      </c>
      <c r="E415" s="34" t="s">
        <v>664</v>
      </c>
      <c r="F415" s="115"/>
      <c r="G415" s="118"/>
      <c r="I415" s="31"/>
      <c r="M415" s="1"/>
    </row>
    <row r="416">
      <c r="A416" s="63"/>
      <c r="B416" s="98" t="s">
        <v>582</v>
      </c>
      <c r="C416" s="34" t="s">
        <v>615</v>
      </c>
      <c r="D416" s="34" t="s">
        <v>663</v>
      </c>
      <c r="E416" s="34" t="s">
        <v>665</v>
      </c>
      <c r="F416" s="115"/>
      <c r="G416" s="118"/>
      <c r="I416" s="31"/>
      <c r="M416" s="1"/>
    </row>
    <row r="417">
      <c r="A417" s="63"/>
      <c r="B417" s="98" t="s">
        <v>582</v>
      </c>
      <c r="C417" s="34" t="s">
        <v>615</v>
      </c>
      <c r="D417" s="34" t="s">
        <v>663</v>
      </c>
      <c r="E417" s="34" t="s">
        <v>666</v>
      </c>
      <c r="F417" s="115"/>
      <c r="G417" s="118"/>
      <c r="I417" s="31"/>
      <c r="M417" s="1"/>
    </row>
    <row r="418">
      <c r="A418" s="63"/>
      <c r="B418" s="98" t="s">
        <v>582</v>
      </c>
      <c r="C418" s="34" t="s">
        <v>615</v>
      </c>
      <c r="D418" s="34" t="s">
        <v>663</v>
      </c>
      <c r="E418" s="34" t="s">
        <v>667</v>
      </c>
      <c r="F418" s="115"/>
      <c r="G418" s="118"/>
      <c r="I418" s="31"/>
      <c r="M418" s="1"/>
    </row>
    <row r="419">
      <c r="A419" s="63"/>
      <c r="B419" s="98" t="s">
        <v>582</v>
      </c>
      <c r="C419" s="34" t="s">
        <v>615</v>
      </c>
      <c r="D419" s="34" t="s">
        <v>663</v>
      </c>
      <c r="E419" s="34" t="s">
        <v>668</v>
      </c>
      <c r="F419" s="115"/>
      <c r="G419" s="118"/>
      <c r="I419" s="31"/>
      <c r="M419" s="1"/>
    </row>
    <row r="420">
      <c r="A420" s="63"/>
      <c r="B420" s="98" t="s">
        <v>582</v>
      </c>
      <c r="C420" s="34" t="s">
        <v>615</v>
      </c>
      <c r="D420" s="34" t="s">
        <v>663</v>
      </c>
      <c r="E420" s="34" t="s">
        <v>669</v>
      </c>
      <c r="F420" s="115"/>
      <c r="G420" s="118"/>
      <c r="I420" s="31"/>
      <c r="M420" s="1"/>
    </row>
    <row r="421">
      <c r="A421" s="63"/>
      <c r="B421" s="98" t="s">
        <v>582</v>
      </c>
      <c r="C421" s="34" t="s">
        <v>615</v>
      </c>
      <c r="D421" s="34" t="s">
        <v>663</v>
      </c>
      <c r="E421" s="34" t="s">
        <v>670</v>
      </c>
      <c r="F421" s="115"/>
      <c r="G421" s="118"/>
      <c r="I421" s="31"/>
      <c r="M421" s="1"/>
    </row>
    <row r="422">
      <c r="A422" s="63"/>
      <c r="B422" s="98" t="s">
        <v>582</v>
      </c>
      <c r="C422" s="34" t="s">
        <v>615</v>
      </c>
      <c r="D422" s="34" t="s">
        <v>663</v>
      </c>
      <c r="E422" s="34" t="s">
        <v>671</v>
      </c>
      <c r="F422" s="115"/>
      <c r="G422" s="118"/>
      <c r="I422" s="31"/>
      <c r="M422" s="1"/>
    </row>
    <row r="423">
      <c r="A423" s="63"/>
      <c r="B423" s="98" t="s">
        <v>582</v>
      </c>
      <c r="C423" s="34" t="s">
        <v>615</v>
      </c>
      <c r="D423" s="34" t="s">
        <v>663</v>
      </c>
      <c r="E423" s="34" t="s">
        <v>672</v>
      </c>
      <c r="F423" s="115"/>
      <c r="G423" s="118"/>
      <c r="I423" s="31"/>
      <c r="M423" s="1"/>
    </row>
    <row r="424">
      <c r="A424" s="63"/>
      <c r="B424" s="98" t="s">
        <v>582</v>
      </c>
      <c r="C424" s="34" t="s">
        <v>615</v>
      </c>
      <c r="D424" s="34" t="s">
        <v>673</v>
      </c>
      <c r="E424" s="34" t="s">
        <v>674</v>
      </c>
      <c r="F424" s="115"/>
      <c r="G424" s="118"/>
      <c r="I424" s="31"/>
      <c r="M424" s="1"/>
    </row>
    <row r="425">
      <c r="A425" s="63"/>
      <c r="B425" s="98" t="s">
        <v>582</v>
      </c>
      <c r="C425" s="34" t="s">
        <v>615</v>
      </c>
      <c r="D425" s="34" t="s">
        <v>673</v>
      </c>
      <c r="E425" s="34" t="s">
        <v>675</v>
      </c>
      <c r="F425" s="115"/>
      <c r="G425" s="118"/>
      <c r="I425" s="31"/>
      <c r="M425" s="1"/>
    </row>
    <row r="426">
      <c r="A426" s="63"/>
      <c r="B426" s="98" t="s">
        <v>582</v>
      </c>
      <c r="C426" s="34" t="s">
        <v>615</v>
      </c>
      <c r="D426" s="34" t="s">
        <v>673</v>
      </c>
      <c r="E426" s="34" t="s">
        <v>676</v>
      </c>
      <c r="F426" s="115"/>
      <c r="G426" s="118"/>
      <c r="I426" s="31"/>
      <c r="M426" s="1"/>
    </row>
    <row r="427">
      <c r="A427" s="63"/>
      <c r="B427" s="98" t="s">
        <v>582</v>
      </c>
      <c r="C427" s="34" t="s">
        <v>615</v>
      </c>
      <c r="D427" s="34" t="s">
        <v>673</v>
      </c>
      <c r="E427" s="34" t="s">
        <v>677</v>
      </c>
      <c r="F427" s="115"/>
      <c r="G427" s="118"/>
      <c r="I427" s="31"/>
      <c r="M427" s="1"/>
    </row>
    <row r="428">
      <c r="A428" s="63"/>
      <c r="B428" s="98" t="s">
        <v>582</v>
      </c>
      <c r="C428" s="34" t="s">
        <v>615</v>
      </c>
      <c r="D428" s="34" t="s">
        <v>673</v>
      </c>
      <c r="E428" s="34" t="s">
        <v>678</v>
      </c>
      <c r="F428" s="115"/>
      <c r="G428" s="118"/>
      <c r="I428" s="31"/>
      <c r="M428" s="1"/>
    </row>
    <row r="429">
      <c r="A429" s="63"/>
      <c r="B429" s="98" t="s">
        <v>582</v>
      </c>
      <c r="C429" s="34" t="s">
        <v>615</v>
      </c>
      <c r="D429" s="34" t="s">
        <v>673</v>
      </c>
      <c r="E429" s="34" t="s">
        <v>679</v>
      </c>
      <c r="F429" s="115"/>
      <c r="G429" s="118"/>
      <c r="I429" s="31"/>
      <c r="M429" s="1"/>
    </row>
    <row r="430">
      <c r="A430" s="63"/>
      <c r="B430" s="98" t="s">
        <v>582</v>
      </c>
      <c r="C430" s="34" t="s">
        <v>615</v>
      </c>
      <c r="D430" s="34" t="s">
        <v>673</v>
      </c>
      <c r="E430" s="34" t="s">
        <v>680</v>
      </c>
      <c r="F430" s="115"/>
      <c r="G430" s="118"/>
      <c r="I430" s="31"/>
      <c r="M430" s="1"/>
    </row>
    <row r="431">
      <c r="A431" s="63"/>
      <c r="B431" s="98" t="s">
        <v>582</v>
      </c>
      <c r="C431" s="34" t="s">
        <v>615</v>
      </c>
      <c r="D431" s="34" t="s">
        <v>673</v>
      </c>
      <c r="E431" s="34" t="s">
        <v>681</v>
      </c>
      <c r="F431" s="115"/>
      <c r="G431" s="118"/>
      <c r="I431" s="31"/>
      <c r="M431" s="1"/>
    </row>
    <row r="432">
      <c r="A432" s="63"/>
      <c r="B432" s="98" t="s">
        <v>582</v>
      </c>
      <c r="C432" s="34" t="s">
        <v>615</v>
      </c>
      <c r="D432" s="34" t="s">
        <v>673</v>
      </c>
      <c r="E432" s="34" t="s">
        <v>682</v>
      </c>
      <c r="F432" s="115"/>
      <c r="G432" s="118"/>
      <c r="I432" s="31"/>
      <c r="M432" s="1"/>
    </row>
    <row r="433">
      <c r="A433" s="63"/>
      <c r="B433" s="98" t="s">
        <v>582</v>
      </c>
      <c r="C433" s="34" t="s">
        <v>615</v>
      </c>
      <c r="D433" s="34" t="s">
        <v>673</v>
      </c>
      <c r="E433" s="34" t="s">
        <v>683</v>
      </c>
      <c r="F433" s="115"/>
      <c r="G433" s="118"/>
      <c r="I433" s="31"/>
      <c r="M433" s="1"/>
    </row>
    <row r="434">
      <c r="A434" s="63"/>
      <c r="B434" s="98" t="s">
        <v>582</v>
      </c>
      <c r="C434" s="34" t="s">
        <v>615</v>
      </c>
      <c r="D434" s="34" t="s">
        <v>684</v>
      </c>
      <c r="E434" s="37"/>
      <c r="F434" s="115"/>
      <c r="G434" s="118"/>
      <c r="I434" s="31"/>
      <c r="M434" s="1"/>
    </row>
    <row r="435">
      <c r="A435" s="63"/>
      <c r="B435" s="98" t="s">
        <v>582</v>
      </c>
      <c r="C435" s="34" t="s">
        <v>615</v>
      </c>
      <c r="D435" s="34" t="s">
        <v>685</v>
      </c>
      <c r="E435" s="34" t="s">
        <v>686</v>
      </c>
      <c r="F435" s="115"/>
      <c r="G435" s="118"/>
      <c r="I435" s="31"/>
      <c r="M435" s="1"/>
    </row>
    <row r="436">
      <c r="A436" s="63"/>
      <c r="B436" s="98" t="s">
        <v>582</v>
      </c>
      <c r="C436" s="34" t="s">
        <v>615</v>
      </c>
      <c r="D436" s="34" t="s">
        <v>685</v>
      </c>
      <c r="E436" s="34" t="s">
        <v>687</v>
      </c>
      <c r="F436" s="115"/>
      <c r="G436" s="118"/>
      <c r="I436" s="31"/>
      <c r="M436" s="1"/>
    </row>
    <row r="437">
      <c r="A437" s="63"/>
      <c r="B437" s="98" t="s">
        <v>582</v>
      </c>
      <c r="C437" s="34" t="s">
        <v>615</v>
      </c>
      <c r="D437" s="34" t="s">
        <v>685</v>
      </c>
      <c r="E437" s="34" t="s">
        <v>688</v>
      </c>
      <c r="F437" s="115"/>
      <c r="G437" s="118"/>
      <c r="I437" s="31"/>
      <c r="M437" s="1"/>
    </row>
    <row r="438">
      <c r="A438" s="63"/>
      <c r="B438" s="98" t="s">
        <v>582</v>
      </c>
      <c r="C438" s="34" t="s">
        <v>615</v>
      </c>
      <c r="D438" s="34" t="s">
        <v>685</v>
      </c>
      <c r="E438" s="34" t="s">
        <v>689</v>
      </c>
      <c r="F438" s="99" t="s">
        <v>690</v>
      </c>
      <c r="G438" s="118"/>
      <c r="I438" s="31"/>
      <c r="M438" s="1"/>
    </row>
    <row r="439">
      <c r="A439" s="63"/>
      <c r="B439" s="98" t="s">
        <v>582</v>
      </c>
      <c r="C439" s="34" t="s">
        <v>615</v>
      </c>
      <c r="D439" s="34" t="s">
        <v>685</v>
      </c>
      <c r="E439" s="34" t="s">
        <v>691</v>
      </c>
      <c r="F439" s="115"/>
      <c r="G439" s="118"/>
      <c r="I439" s="31"/>
      <c r="M439" s="1"/>
    </row>
    <row r="440">
      <c r="A440" s="63"/>
      <c r="B440" s="98" t="s">
        <v>582</v>
      </c>
      <c r="C440" s="34" t="s">
        <v>615</v>
      </c>
      <c r="D440" s="34" t="s">
        <v>685</v>
      </c>
      <c r="E440" s="34" t="s">
        <v>692</v>
      </c>
      <c r="F440" s="115"/>
      <c r="G440" s="118"/>
      <c r="I440" s="31"/>
      <c r="M440" s="1"/>
    </row>
    <row r="441">
      <c r="A441" s="63"/>
      <c r="B441" s="98" t="s">
        <v>582</v>
      </c>
      <c r="C441" s="34" t="s">
        <v>615</v>
      </c>
      <c r="D441" s="34" t="s">
        <v>693</v>
      </c>
      <c r="E441" s="34" t="s">
        <v>694</v>
      </c>
      <c r="F441" s="115"/>
      <c r="G441" s="118"/>
      <c r="I441" s="31"/>
      <c r="M441" s="1"/>
    </row>
    <row r="442">
      <c r="A442" s="63"/>
      <c r="B442" s="98" t="s">
        <v>582</v>
      </c>
      <c r="C442" s="34" t="s">
        <v>615</v>
      </c>
      <c r="D442" s="34" t="s">
        <v>693</v>
      </c>
      <c r="E442" s="34" t="s">
        <v>695</v>
      </c>
      <c r="F442" s="115"/>
      <c r="G442" s="118"/>
      <c r="I442" s="31"/>
      <c r="M442" s="1"/>
    </row>
    <row r="443">
      <c r="A443" s="63"/>
      <c r="B443" s="98" t="s">
        <v>582</v>
      </c>
      <c r="C443" s="34" t="s">
        <v>615</v>
      </c>
      <c r="D443" s="34" t="s">
        <v>693</v>
      </c>
      <c r="E443" s="34" t="s">
        <v>696</v>
      </c>
      <c r="F443" s="115"/>
      <c r="G443" s="118"/>
      <c r="I443" s="31"/>
      <c r="M443" s="1"/>
    </row>
    <row r="444">
      <c r="A444" s="63"/>
      <c r="B444" s="98" t="s">
        <v>582</v>
      </c>
      <c r="C444" s="34" t="s">
        <v>615</v>
      </c>
      <c r="D444" s="34" t="s">
        <v>693</v>
      </c>
      <c r="E444" s="34" t="s">
        <v>697</v>
      </c>
      <c r="F444" s="115"/>
      <c r="G444" s="118"/>
      <c r="I444" s="31"/>
      <c r="M444" s="1"/>
    </row>
    <row r="445">
      <c r="A445" s="63"/>
      <c r="B445" s="98" t="s">
        <v>582</v>
      </c>
      <c r="C445" s="34" t="s">
        <v>615</v>
      </c>
      <c r="D445" s="34" t="s">
        <v>693</v>
      </c>
      <c r="E445" s="34" t="s">
        <v>698</v>
      </c>
      <c r="F445" s="115"/>
      <c r="G445" s="118"/>
      <c r="I445" s="31"/>
      <c r="M445" s="1"/>
    </row>
    <row r="446">
      <c r="A446" s="63"/>
      <c r="B446" s="98" t="s">
        <v>582</v>
      </c>
      <c r="C446" s="34" t="s">
        <v>615</v>
      </c>
      <c r="D446" s="34" t="s">
        <v>693</v>
      </c>
      <c r="E446" s="34" t="s">
        <v>699</v>
      </c>
      <c r="F446" s="115"/>
      <c r="G446" s="118"/>
      <c r="I446" s="31"/>
      <c r="M446" s="1"/>
    </row>
    <row r="447">
      <c r="A447" s="63"/>
      <c r="B447" s="98" t="s">
        <v>582</v>
      </c>
      <c r="C447" s="34" t="s">
        <v>615</v>
      </c>
      <c r="D447" s="34" t="s">
        <v>693</v>
      </c>
      <c r="E447" s="34" t="s">
        <v>700</v>
      </c>
      <c r="F447" s="115"/>
      <c r="G447" s="118"/>
      <c r="I447" s="31"/>
      <c r="M447" s="1"/>
    </row>
    <row r="448">
      <c r="A448" s="63"/>
      <c r="B448" s="98" t="s">
        <v>582</v>
      </c>
      <c r="C448" s="34" t="s">
        <v>615</v>
      </c>
      <c r="D448" s="34" t="s">
        <v>693</v>
      </c>
      <c r="E448" s="34" t="s">
        <v>701</v>
      </c>
      <c r="F448" s="115"/>
      <c r="G448" s="118"/>
      <c r="I448" s="31"/>
      <c r="M448" s="1"/>
    </row>
    <row r="449">
      <c r="A449" s="63"/>
      <c r="B449" s="98" t="s">
        <v>582</v>
      </c>
      <c r="C449" s="34" t="s">
        <v>615</v>
      </c>
      <c r="D449" s="34" t="s">
        <v>693</v>
      </c>
      <c r="E449" s="34" t="s">
        <v>702</v>
      </c>
      <c r="F449" s="115"/>
      <c r="G449" s="118"/>
      <c r="I449" s="31"/>
      <c r="M449" s="1"/>
    </row>
    <row r="450">
      <c r="A450" s="63"/>
      <c r="B450" s="98" t="s">
        <v>582</v>
      </c>
      <c r="C450" s="34" t="s">
        <v>615</v>
      </c>
      <c r="D450" s="34" t="s">
        <v>693</v>
      </c>
      <c r="E450" s="34" t="s">
        <v>703</v>
      </c>
      <c r="F450" s="115"/>
      <c r="G450" s="118"/>
      <c r="I450" s="31"/>
      <c r="M450" s="1"/>
    </row>
    <row r="451">
      <c r="A451" s="63"/>
      <c r="B451" s="98" t="s">
        <v>582</v>
      </c>
      <c r="C451" s="34" t="s">
        <v>615</v>
      </c>
      <c r="D451" s="34" t="s">
        <v>693</v>
      </c>
      <c r="E451" s="34" t="s">
        <v>704</v>
      </c>
      <c r="F451" s="115"/>
      <c r="G451" s="118"/>
      <c r="I451" s="31"/>
      <c r="M451" s="1"/>
    </row>
    <row r="452">
      <c r="A452" s="63"/>
      <c r="B452" s="98" t="s">
        <v>582</v>
      </c>
      <c r="C452" s="34" t="s">
        <v>615</v>
      </c>
      <c r="D452" s="34" t="s">
        <v>693</v>
      </c>
      <c r="E452" s="34" t="s">
        <v>705</v>
      </c>
      <c r="F452" s="115"/>
      <c r="G452" s="118"/>
      <c r="I452" s="31"/>
      <c r="M452" s="1"/>
    </row>
    <row r="453">
      <c r="A453" s="63"/>
      <c r="B453" s="98" t="s">
        <v>582</v>
      </c>
      <c r="C453" s="34" t="s">
        <v>615</v>
      </c>
      <c r="D453" s="34" t="s">
        <v>693</v>
      </c>
      <c r="E453" s="34" t="s">
        <v>706</v>
      </c>
      <c r="F453" s="115"/>
      <c r="G453" s="118"/>
      <c r="I453" s="31"/>
      <c r="M453" s="1"/>
    </row>
    <row r="454">
      <c r="A454" s="63"/>
      <c r="B454" s="98" t="s">
        <v>582</v>
      </c>
      <c r="C454" s="34" t="s">
        <v>615</v>
      </c>
      <c r="D454" s="34" t="s">
        <v>707</v>
      </c>
      <c r="E454" s="34" t="s">
        <v>708</v>
      </c>
      <c r="F454" s="115"/>
      <c r="G454" s="118"/>
      <c r="I454" s="31"/>
      <c r="M454" s="1"/>
    </row>
    <row r="455">
      <c r="A455" s="63"/>
      <c r="B455" s="98" t="s">
        <v>582</v>
      </c>
      <c r="C455" s="34" t="s">
        <v>615</v>
      </c>
      <c r="D455" s="34" t="s">
        <v>707</v>
      </c>
      <c r="E455" s="34" t="s">
        <v>709</v>
      </c>
      <c r="F455" s="115"/>
      <c r="G455" s="118"/>
      <c r="I455" s="31"/>
      <c r="M455" s="1"/>
    </row>
    <row r="456">
      <c r="A456" s="63"/>
      <c r="B456" s="98" t="s">
        <v>582</v>
      </c>
      <c r="C456" s="34" t="s">
        <v>615</v>
      </c>
      <c r="D456" s="34" t="s">
        <v>707</v>
      </c>
      <c r="E456" s="34" t="s">
        <v>710</v>
      </c>
      <c r="F456" s="99" t="s">
        <v>711</v>
      </c>
      <c r="G456" s="118"/>
      <c r="I456" s="31"/>
      <c r="M456" s="1"/>
    </row>
    <row r="457">
      <c r="A457" s="63"/>
      <c r="B457" s="98" t="s">
        <v>582</v>
      </c>
      <c r="C457" s="34" t="s">
        <v>615</v>
      </c>
      <c r="D457" s="34" t="s">
        <v>707</v>
      </c>
      <c r="E457" s="34" t="s">
        <v>712</v>
      </c>
      <c r="F457" s="115"/>
      <c r="G457" s="118"/>
      <c r="I457" s="31"/>
      <c r="M457" s="1"/>
    </row>
    <row r="458">
      <c r="A458" s="63"/>
      <c r="B458" s="98" t="s">
        <v>582</v>
      </c>
      <c r="C458" s="34" t="s">
        <v>615</v>
      </c>
      <c r="D458" s="34" t="s">
        <v>713</v>
      </c>
      <c r="E458" s="34" t="s">
        <v>714</v>
      </c>
      <c r="F458" s="115"/>
      <c r="G458" s="118"/>
      <c r="I458" s="31"/>
      <c r="M458" s="1"/>
    </row>
    <row r="459">
      <c r="A459" s="63"/>
      <c r="B459" s="98" t="s">
        <v>582</v>
      </c>
      <c r="C459" s="34" t="s">
        <v>615</v>
      </c>
      <c r="D459" s="34" t="s">
        <v>713</v>
      </c>
      <c r="E459" s="34" t="s">
        <v>715</v>
      </c>
      <c r="F459" s="115"/>
      <c r="G459" s="118"/>
      <c r="I459" s="31"/>
      <c r="M459" s="1"/>
    </row>
    <row r="460">
      <c r="A460" s="63"/>
      <c r="B460" s="98" t="s">
        <v>582</v>
      </c>
      <c r="C460" s="34" t="s">
        <v>615</v>
      </c>
      <c r="D460" s="34" t="s">
        <v>713</v>
      </c>
      <c r="E460" s="34" t="s">
        <v>716</v>
      </c>
      <c r="F460" s="115"/>
      <c r="G460" s="118"/>
      <c r="I460" s="31"/>
      <c r="M460" s="1"/>
    </row>
    <row r="461">
      <c r="A461" s="63"/>
      <c r="B461" s="98" t="s">
        <v>582</v>
      </c>
      <c r="C461" s="34" t="s">
        <v>615</v>
      </c>
      <c r="D461" s="34" t="s">
        <v>713</v>
      </c>
      <c r="E461" s="34" t="s">
        <v>717</v>
      </c>
      <c r="F461" s="115"/>
      <c r="G461" s="118"/>
      <c r="I461" s="31"/>
      <c r="M461" s="1"/>
    </row>
    <row r="462">
      <c r="A462" s="63"/>
      <c r="B462" s="98" t="s">
        <v>582</v>
      </c>
      <c r="C462" s="34" t="s">
        <v>615</v>
      </c>
      <c r="D462" s="34" t="s">
        <v>713</v>
      </c>
      <c r="E462" s="34" t="s">
        <v>718</v>
      </c>
      <c r="F462" s="115"/>
      <c r="G462" s="118"/>
      <c r="I462" s="31"/>
      <c r="M462" s="1"/>
    </row>
    <row r="463">
      <c r="A463" s="63"/>
      <c r="B463" s="98" t="s">
        <v>582</v>
      </c>
      <c r="C463" s="34" t="s">
        <v>615</v>
      </c>
      <c r="D463" s="34" t="s">
        <v>713</v>
      </c>
      <c r="E463" s="34" t="s">
        <v>719</v>
      </c>
      <c r="F463" s="115"/>
      <c r="G463" s="118"/>
      <c r="I463" s="31"/>
      <c r="M463" s="1"/>
    </row>
    <row r="464">
      <c r="A464" s="63"/>
      <c r="B464" s="98" t="s">
        <v>582</v>
      </c>
      <c r="C464" s="34" t="s">
        <v>615</v>
      </c>
      <c r="D464" s="34" t="s">
        <v>713</v>
      </c>
      <c r="E464" s="34" t="s">
        <v>720</v>
      </c>
      <c r="F464" s="115"/>
      <c r="G464" s="118"/>
      <c r="I464" s="31"/>
      <c r="M464" s="1"/>
    </row>
    <row r="465">
      <c r="A465" s="63"/>
      <c r="B465" s="98" t="s">
        <v>582</v>
      </c>
      <c r="C465" s="34" t="s">
        <v>615</v>
      </c>
      <c r="D465" s="34" t="s">
        <v>713</v>
      </c>
      <c r="E465" s="34" t="s">
        <v>721</v>
      </c>
      <c r="F465" s="115"/>
      <c r="G465" s="118"/>
      <c r="I465" s="31"/>
      <c r="M465" s="1"/>
    </row>
    <row r="466">
      <c r="A466" s="63"/>
      <c r="B466" s="98" t="s">
        <v>582</v>
      </c>
      <c r="C466" s="34" t="s">
        <v>615</v>
      </c>
      <c r="D466" s="34" t="s">
        <v>713</v>
      </c>
      <c r="E466" s="34" t="s">
        <v>722</v>
      </c>
      <c r="F466" s="115"/>
      <c r="G466" s="118"/>
      <c r="I466" s="31"/>
      <c r="M466" s="1"/>
    </row>
    <row r="467">
      <c r="A467" s="63"/>
      <c r="B467" s="98" t="s">
        <v>582</v>
      </c>
      <c r="C467" s="34" t="s">
        <v>615</v>
      </c>
      <c r="D467" s="34" t="s">
        <v>713</v>
      </c>
      <c r="E467" s="34" t="s">
        <v>723</v>
      </c>
      <c r="F467" s="115"/>
      <c r="G467" s="118"/>
      <c r="I467" s="31"/>
      <c r="M467" s="1"/>
    </row>
    <row r="468">
      <c r="A468" s="63"/>
      <c r="B468" s="98" t="s">
        <v>582</v>
      </c>
      <c r="C468" s="34" t="s">
        <v>615</v>
      </c>
      <c r="D468" s="34" t="s">
        <v>724</v>
      </c>
      <c r="E468" s="37"/>
      <c r="F468" s="115"/>
      <c r="G468" s="118"/>
      <c r="I468" s="31"/>
      <c r="M468" s="1"/>
    </row>
    <row r="469">
      <c r="A469" s="63"/>
      <c r="B469" s="98" t="s">
        <v>582</v>
      </c>
      <c r="C469" s="34" t="s">
        <v>615</v>
      </c>
      <c r="D469" s="34" t="s">
        <v>725</v>
      </c>
      <c r="E469" s="34" t="s">
        <v>726</v>
      </c>
      <c r="F469" s="115"/>
      <c r="G469" s="118"/>
      <c r="I469" s="31"/>
      <c r="M469" s="1"/>
    </row>
    <row r="470">
      <c r="A470" s="63"/>
      <c r="B470" s="98" t="s">
        <v>582</v>
      </c>
      <c r="C470" s="34" t="s">
        <v>615</v>
      </c>
      <c r="D470" s="34" t="s">
        <v>725</v>
      </c>
      <c r="E470" s="34" t="s">
        <v>727</v>
      </c>
      <c r="F470" s="115"/>
      <c r="G470" s="118"/>
      <c r="I470" s="31"/>
      <c r="M470" s="1"/>
    </row>
    <row r="471">
      <c r="A471" s="63"/>
      <c r="B471" s="98" t="s">
        <v>582</v>
      </c>
      <c r="C471" s="34" t="s">
        <v>615</v>
      </c>
      <c r="D471" s="34" t="s">
        <v>725</v>
      </c>
      <c r="E471" s="34" t="s">
        <v>728</v>
      </c>
      <c r="F471" s="115"/>
      <c r="G471" s="118"/>
      <c r="I471" s="31"/>
      <c r="M471" s="1"/>
    </row>
    <row r="472">
      <c r="A472" s="63"/>
      <c r="B472" s="98" t="s">
        <v>582</v>
      </c>
      <c r="C472" s="34" t="s">
        <v>615</v>
      </c>
      <c r="D472" s="34" t="s">
        <v>725</v>
      </c>
      <c r="E472" s="34" t="s">
        <v>729</v>
      </c>
      <c r="F472" s="115"/>
      <c r="G472" s="118"/>
      <c r="I472" s="31"/>
      <c r="M472" s="1"/>
    </row>
    <row r="473">
      <c r="A473" s="63"/>
      <c r="B473" s="98" t="s">
        <v>582</v>
      </c>
      <c r="C473" s="34" t="s">
        <v>615</v>
      </c>
      <c r="D473" s="34" t="s">
        <v>725</v>
      </c>
      <c r="E473" s="34" t="s">
        <v>730</v>
      </c>
      <c r="F473" s="115"/>
      <c r="G473" s="118"/>
      <c r="I473" s="31"/>
      <c r="M473" s="1"/>
    </row>
    <row r="474">
      <c r="A474" s="63"/>
      <c r="B474" s="98" t="s">
        <v>582</v>
      </c>
      <c r="C474" s="34" t="s">
        <v>615</v>
      </c>
      <c r="D474" s="34" t="s">
        <v>731</v>
      </c>
      <c r="E474" s="37"/>
      <c r="F474" s="115"/>
      <c r="G474" s="118"/>
      <c r="I474" s="31"/>
      <c r="M474" s="1"/>
    </row>
    <row r="475">
      <c r="A475" s="63"/>
      <c r="B475" s="98" t="s">
        <v>582</v>
      </c>
      <c r="C475" s="34" t="s">
        <v>615</v>
      </c>
      <c r="D475" s="34" t="s">
        <v>732</v>
      </c>
      <c r="E475" s="34" t="s">
        <v>733</v>
      </c>
      <c r="F475" s="115"/>
      <c r="G475" s="118"/>
      <c r="I475" s="31"/>
      <c r="M475" s="1"/>
    </row>
    <row r="476">
      <c r="A476" s="63"/>
      <c r="B476" s="98" t="s">
        <v>582</v>
      </c>
      <c r="C476" s="34" t="s">
        <v>615</v>
      </c>
      <c r="D476" s="34" t="s">
        <v>732</v>
      </c>
      <c r="E476" s="34" t="s">
        <v>734</v>
      </c>
      <c r="F476" s="115"/>
      <c r="G476" s="118"/>
      <c r="I476" s="31"/>
      <c r="M476" s="1"/>
    </row>
    <row r="477">
      <c r="A477" s="63"/>
      <c r="B477" s="98" t="s">
        <v>582</v>
      </c>
      <c r="C477" s="34" t="s">
        <v>615</v>
      </c>
      <c r="D477" s="34" t="s">
        <v>732</v>
      </c>
      <c r="E477" s="34" t="s">
        <v>735</v>
      </c>
      <c r="F477" s="115"/>
      <c r="G477" s="118"/>
      <c r="I477" s="31"/>
      <c r="M477" s="1"/>
    </row>
    <row r="478">
      <c r="A478" s="63"/>
      <c r="B478" s="98" t="s">
        <v>582</v>
      </c>
      <c r="C478" s="34" t="s">
        <v>615</v>
      </c>
      <c r="D478" s="34" t="s">
        <v>732</v>
      </c>
      <c r="E478" s="34" t="s">
        <v>736</v>
      </c>
      <c r="F478" s="115"/>
      <c r="G478" s="118"/>
      <c r="I478" s="31"/>
      <c r="M478" s="1"/>
    </row>
    <row r="479">
      <c r="A479" s="63"/>
      <c r="B479" s="98" t="s">
        <v>582</v>
      </c>
      <c r="C479" s="34" t="s">
        <v>615</v>
      </c>
      <c r="D479" s="34" t="s">
        <v>732</v>
      </c>
      <c r="E479" s="34" t="s">
        <v>737</v>
      </c>
      <c r="F479" s="115"/>
      <c r="G479" s="118"/>
      <c r="I479" s="31"/>
      <c r="M479" s="1"/>
    </row>
    <row r="480">
      <c r="A480" s="63"/>
      <c r="B480" s="98" t="s">
        <v>582</v>
      </c>
      <c r="C480" s="34" t="s">
        <v>615</v>
      </c>
      <c r="D480" s="34" t="s">
        <v>732</v>
      </c>
      <c r="E480" s="34" t="s">
        <v>738</v>
      </c>
      <c r="F480" s="115"/>
      <c r="G480" s="118"/>
      <c r="I480" s="31"/>
      <c r="M480" s="1"/>
    </row>
    <row r="481">
      <c r="A481" s="63"/>
      <c r="B481" s="98" t="s">
        <v>582</v>
      </c>
      <c r="C481" s="34" t="s">
        <v>615</v>
      </c>
      <c r="D481" s="34" t="s">
        <v>732</v>
      </c>
      <c r="E481" s="34" t="s">
        <v>739</v>
      </c>
      <c r="F481" s="115"/>
      <c r="G481" s="118"/>
      <c r="I481" s="31"/>
      <c r="M481" s="1"/>
    </row>
    <row r="482">
      <c r="A482" s="63"/>
      <c r="B482" s="98" t="s">
        <v>582</v>
      </c>
      <c r="C482" s="34" t="s">
        <v>615</v>
      </c>
      <c r="D482" s="34" t="s">
        <v>732</v>
      </c>
      <c r="E482" s="34" t="s">
        <v>740</v>
      </c>
      <c r="F482" s="115"/>
      <c r="G482" s="118"/>
      <c r="I482" s="31"/>
      <c r="M482" s="1"/>
    </row>
    <row r="483">
      <c r="A483" s="63"/>
      <c r="B483" s="98" t="s">
        <v>582</v>
      </c>
      <c r="C483" s="34" t="s">
        <v>615</v>
      </c>
      <c r="D483" s="34" t="s">
        <v>732</v>
      </c>
      <c r="E483" s="34" t="s">
        <v>741</v>
      </c>
      <c r="F483" s="115"/>
      <c r="G483" s="118"/>
      <c r="I483" s="31"/>
      <c r="M483" s="1"/>
    </row>
    <row r="484">
      <c r="A484" s="63"/>
      <c r="B484" s="98" t="s">
        <v>582</v>
      </c>
      <c r="C484" s="34" t="s">
        <v>615</v>
      </c>
      <c r="D484" s="34" t="s">
        <v>732</v>
      </c>
      <c r="E484" s="34" t="s">
        <v>742</v>
      </c>
      <c r="F484" s="115"/>
      <c r="G484" s="118"/>
      <c r="I484" s="31"/>
      <c r="M484" s="1"/>
    </row>
    <row r="485">
      <c r="A485" s="63"/>
      <c r="B485" s="98" t="s">
        <v>582</v>
      </c>
      <c r="C485" s="34" t="s">
        <v>615</v>
      </c>
      <c r="D485" s="34" t="s">
        <v>732</v>
      </c>
      <c r="E485" s="34" t="s">
        <v>743</v>
      </c>
      <c r="F485" s="115"/>
      <c r="G485" s="118"/>
      <c r="I485" s="31"/>
      <c r="M485" s="1"/>
    </row>
    <row r="486">
      <c r="A486" s="63"/>
      <c r="B486" s="98" t="s">
        <v>582</v>
      </c>
      <c r="C486" s="34" t="s">
        <v>615</v>
      </c>
      <c r="D486" s="34" t="s">
        <v>732</v>
      </c>
      <c r="E486" s="34" t="s">
        <v>744</v>
      </c>
      <c r="F486" s="115"/>
      <c r="G486" s="118"/>
      <c r="I486" s="31"/>
      <c r="M486" s="1"/>
    </row>
    <row r="487">
      <c r="A487" s="63"/>
      <c r="B487" s="98" t="s">
        <v>582</v>
      </c>
      <c r="C487" s="34" t="s">
        <v>615</v>
      </c>
      <c r="D487" s="34" t="s">
        <v>732</v>
      </c>
      <c r="E487" s="34" t="s">
        <v>745</v>
      </c>
      <c r="F487" s="115"/>
      <c r="G487" s="118"/>
      <c r="I487" s="31"/>
      <c r="M487" s="1"/>
    </row>
    <row r="488">
      <c r="A488" s="63"/>
      <c r="B488" s="98" t="s">
        <v>582</v>
      </c>
      <c r="C488" s="34" t="s">
        <v>615</v>
      </c>
      <c r="D488" s="34" t="s">
        <v>732</v>
      </c>
      <c r="E488" s="34" t="s">
        <v>746</v>
      </c>
      <c r="F488" s="115"/>
      <c r="G488" s="118"/>
      <c r="I488" s="31"/>
      <c r="M488" s="1"/>
    </row>
    <row r="489">
      <c r="A489" s="63"/>
      <c r="B489" s="98" t="s">
        <v>582</v>
      </c>
      <c r="C489" s="34" t="s">
        <v>615</v>
      </c>
      <c r="D489" s="34" t="s">
        <v>732</v>
      </c>
      <c r="E489" s="34" t="s">
        <v>747</v>
      </c>
      <c r="F489" s="115"/>
      <c r="G489" s="118"/>
      <c r="I489" s="31"/>
      <c r="M489" s="1"/>
    </row>
    <row r="490">
      <c r="A490" s="63"/>
      <c r="B490" s="98" t="s">
        <v>582</v>
      </c>
      <c r="C490" s="34" t="s">
        <v>615</v>
      </c>
      <c r="D490" s="34" t="s">
        <v>732</v>
      </c>
      <c r="E490" s="34" t="s">
        <v>748</v>
      </c>
      <c r="F490" s="115"/>
      <c r="G490" s="118"/>
      <c r="I490" s="31"/>
      <c r="M490" s="1"/>
    </row>
    <row r="491">
      <c r="A491" s="63"/>
      <c r="B491" s="98" t="s">
        <v>582</v>
      </c>
      <c r="C491" s="34" t="s">
        <v>615</v>
      </c>
      <c r="D491" s="34" t="s">
        <v>732</v>
      </c>
      <c r="E491" s="34" t="s">
        <v>749</v>
      </c>
      <c r="F491" s="115"/>
      <c r="G491" s="118"/>
      <c r="I491" s="31"/>
      <c r="M491" s="1"/>
    </row>
    <row r="492">
      <c r="A492" s="63"/>
      <c r="B492" s="98" t="s">
        <v>582</v>
      </c>
      <c r="C492" s="34" t="s">
        <v>615</v>
      </c>
      <c r="D492" s="34" t="s">
        <v>732</v>
      </c>
      <c r="E492" s="34" t="s">
        <v>750</v>
      </c>
      <c r="F492" s="115"/>
      <c r="G492" s="118"/>
      <c r="I492" s="31"/>
      <c r="M492" s="1"/>
    </row>
    <row r="493">
      <c r="A493" s="63"/>
      <c r="B493" s="98" t="s">
        <v>582</v>
      </c>
      <c r="C493" s="34" t="s">
        <v>615</v>
      </c>
      <c r="D493" s="146" t="s">
        <v>751</v>
      </c>
      <c r="E493" s="147" t="s">
        <v>752</v>
      </c>
      <c r="F493" s="115"/>
      <c r="G493" s="118"/>
      <c r="I493" s="31"/>
      <c r="M493" s="1"/>
    </row>
    <row r="494">
      <c r="A494" s="63"/>
      <c r="B494" s="98" t="s">
        <v>582</v>
      </c>
      <c r="C494" s="34" t="s">
        <v>615</v>
      </c>
      <c r="D494" s="146" t="s">
        <v>751</v>
      </c>
      <c r="E494" s="147" t="s">
        <v>753</v>
      </c>
      <c r="F494" s="115"/>
      <c r="G494" s="118"/>
      <c r="I494" s="31"/>
      <c r="M494" s="1"/>
    </row>
    <row r="495">
      <c r="A495" s="63"/>
      <c r="B495" s="98" t="s">
        <v>582</v>
      </c>
      <c r="C495" s="34" t="s">
        <v>615</v>
      </c>
      <c r="D495" s="146" t="s">
        <v>751</v>
      </c>
      <c r="E495" s="147" t="s">
        <v>754</v>
      </c>
      <c r="F495" s="115"/>
      <c r="G495" s="118"/>
      <c r="I495" s="31"/>
      <c r="M495" s="1"/>
    </row>
    <row r="496">
      <c r="A496" s="63"/>
      <c r="B496" s="98" t="s">
        <v>582</v>
      </c>
      <c r="C496" s="34" t="s">
        <v>615</v>
      </c>
      <c r="D496" s="146" t="s">
        <v>751</v>
      </c>
      <c r="E496" s="147" t="s">
        <v>755</v>
      </c>
      <c r="F496" s="115"/>
      <c r="G496" s="118"/>
      <c r="I496" s="31"/>
      <c r="M496" s="1"/>
    </row>
    <row r="497">
      <c r="A497" s="63"/>
      <c r="B497" s="98" t="s">
        <v>582</v>
      </c>
      <c r="C497" s="34" t="s">
        <v>615</v>
      </c>
      <c r="D497" s="146" t="s">
        <v>751</v>
      </c>
      <c r="E497" s="147" t="s">
        <v>756</v>
      </c>
      <c r="F497" s="115"/>
      <c r="G497" s="118"/>
      <c r="I497" s="31"/>
      <c r="M497" s="1"/>
    </row>
    <row r="498">
      <c r="A498" s="63"/>
      <c r="B498" s="98" t="s">
        <v>582</v>
      </c>
      <c r="C498" s="34" t="s">
        <v>615</v>
      </c>
      <c r="D498" s="146" t="s">
        <v>757</v>
      </c>
      <c r="E498" s="148"/>
      <c r="F498" s="149" t="s">
        <v>758</v>
      </c>
      <c r="G498" s="118"/>
      <c r="I498" s="31"/>
      <c r="M498" s="1"/>
    </row>
    <row r="499">
      <c r="A499" s="63"/>
      <c r="B499" s="98" t="s">
        <v>582</v>
      </c>
      <c r="C499" s="34" t="s">
        <v>615</v>
      </c>
      <c r="D499" s="146" t="s">
        <v>757</v>
      </c>
      <c r="E499" s="147" t="s">
        <v>759</v>
      </c>
      <c r="F499" s="150" t="s">
        <v>760</v>
      </c>
      <c r="G499" s="118"/>
      <c r="I499" s="31"/>
      <c r="M499" s="1"/>
    </row>
    <row r="500">
      <c r="A500" s="63"/>
      <c r="B500" s="98" t="s">
        <v>582</v>
      </c>
      <c r="C500" s="34" t="s">
        <v>615</v>
      </c>
      <c r="D500" s="146" t="s">
        <v>757</v>
      </c>
      <c r="E500" s="147" t="s">
        <v>761</v>
      </c>
      <c r="F500" s="151"/>
      <c r="G500" s="118"/>
      <c r="I500" s="31"/>
      <c r="M500" s="1"/>
    </row>
    <row r="501">
      <c r="A501" s="63"/>
      <c r="B501" s="98" t="s">
        <v>582</v>
      </c>
      <c r="C501" s="34" t="s">
        <v>615</v>
      </c>
      <c r="D501" s="146" t="s">
        <v>757</v>
      </c>
      <c r="E501" s="147" t="s">
        <v>762</v>
      </c>
      <c r="F501" s="150" t="s">
        <v>763</v>
      </c>
      <c r="G501" s="118"/>
      <c r="I501" s="31"/>
      <c r="M501" s="1"/>
    </row>
    <row r="502">
      <c r="A502" s="63"/>
      <c r="B502" s="98" t="s">
        <v>582</v>
      </c>
      <c r="C502" s="34" t="s">
        <v>615</v>
      </c>
      <c r="D502" s="146" t="s">
        <v>764</v>
      </c>
      <c r="E502" s="147" t="s">
        <v>765</v>
      </c>
      <c r="F502" s="150" t="s">
        <v>766</v>
      </c>
      <c r="G502" s="118"/>
      <c r="I502" s="31"/>
      <c r="M502" s="1"/>
    </row>
    <row r="503">
      <c r="A503" s="63"/>
      <c r="B503" s="98" t="s">
        <v>582</v>
      </c>
      <c r="C503" s="34" t="s">
        <v>615</v>
      </c>
      <c r="D503" s="146" t="s">
        <v>767</v>
      </c>
      <c r="E503" s="147" t="s">
        <v>768</v>
      </c>
      <c r="F503" s="115"/>
      <c r="G503" s="118"/>
      <c r="I503" s="31"/>
      <c r="M503" s="1"/>
    </row>
    <row r="504">
      <c r="A504" s="63"/>
      <c r="B504" s="98" t="s">
        <v>582</v>
      </c>
      <c r="C504" s="34" t="s">
        <v>615</v>
      </c>
      <c r="D504" s="146" t="s">
        <v>767</v>
      </c>
      <c r="E504" s="147" t="s">
        <v>769</v>
      </c>
      <c r="F504" s="115"/>
      <c r="G504" s="118"/>
      <c r="I504" s="31"/>
      <c r="M504" s="1"/>
    </row>
    <row r="505">
      <c r="A505" s="63"/>
      <c r="B505" s="98" t="s">
        <v>582</v>
      </c>
      <c r="C505" s="34" t="s">
        <v>615</v>
      </c>
      <c r="D505" s="146" t="s">
        <v>767</v>
      </c>
      <c r="E505" s="147" t="s">
        <v>770</v>
      </c>
      <c r="F505" s="115"/>
      <c r="G505" s="118"/>
      <c r="I505" s="31"/>
      <c r="M505" s="1"/>
    </row>
    <row r="506">
      <c r="A506" s="63"/>
      <c r="B506" s="98" t="s">
        <v>582</v>
      </c>
      <c r="C506" s="34" t="s">
        <v>615</v>
      </c>
      <c r="D506" s="146" t="s">
        <v>767</v>
      </c>
      <c r="E506" s="147" t="s">
        <v>771</v>
      </c>
      <c r="F506" s="115"/>
      <c r="G506" s="118"/>
      <c r="I506" s="31"/>
      <c r="M506" s="1"/>
    </row>
    <row r="507">
      <c r="A507" s="63"/>
      <c r="B507" s="98" t="s">
        <v>582</v>
      </c>
      <c r="C507" s="34" t="s">
        <v>615</v>
      </c>
      <c r="D507" s="146" t="s">
        <v>772</v>
      </c>
      <c r="E507" s="148"/>
      <c r="F507" s="149" t="s">
        <v>773</v>
      </c>
      <c r="G507" s="118"/>
      <c r="I507" s="31"/>
      <c r="M507" s="1"/>
    </row>
    <row r="508">
      <c r="A508" s="63"/>
      <c r="B508" s="98" t="s">
        <v>582</v>
      </c>
      <c r="C508" s="34" t="s">
        <v>615</v>
      </c>
      <c r="D508" s="146" t="s">
        <v>772</v>
      </c>
      <c r="E508" s="152" t="s">
        <v>774</v>
      </c>
      <c r="F508" s="115"/>
      <c r="G508" s="118"/>
      <c r="I508" s="31"/>
      <c r="M508" s="1"/>
    </row>
    <row r="509">
      <c r="A509" s="63"/>
      <c r="B509" s="98" t="s">
        <v>582</v>
      </c>
      <c r="C509" s="34" t="s">
        <v>615</v>
      </c>
      <c r="D509" s="146" t="s">
        <v>772</v>
      </c>
      <c r="E509" s="152" t="s">
        <v>775</v>
      </c>
      <c r="F509" s="115"/>
      <c r="G509" s="118"/>
      <c r="I509" s="31"/>
      <c r="M509" s="1"/>
    </row>
    <row r="510">
      <c r="A510" s="63"/>
      <c r="B510" s="98" t="s">
        <v>582</v>
      </c>
      <c r="C510" s="34" t="s">
        <v>615</v>
      </c>
      <c r="D510" s="146" t="s">
        <v>772</v>
      </c>
      <c r="E510" s="147" t="s">
        <v>776</v>
      </c>
      <c r="F510" s="115"/>
      <c r="G510" s="118"/>
      <c r="I510" s="31"/>
      <c r="M510" s="1"/>
    </row>
    <row r="511">
      <c r="A511" s="63"/>
      <c r="B511" s="98" t="s">
        <v>582</v>
      </c>
      <c r="C511" s="34" t="s">
        <v>615</v>
      </c>
      <c r="D511" s="146" t="s">
        <v>772</v>
      </c>
      <c r="E511" s="147" t="s">
        <v>777</v>
      </c>
      <c r="F511" s="115"/>
      <c r="G511" s="118"/>
      <c r="I511" s="31"/>
      <c r="M511" s="1"/>
    </row>
    <row r="512">
      <c r="A512" s="63"/>
      <c r="B512" s="98" t="s">
        <v>582</v>
      </c>
      <c r="C512" s="34" t="s">
        <v>615</v>
      </c>
      <c r="D512" s="146" t="s">
        <v>772</v>
      </c>
      <c r="E512" s="147" t="s">
        <v>778</v>
      </c>
      <c r="F512" s="115"/>
      <c r="G512" s="118"/>
      <c r="I512" s="31"/>
      <c r="M512" s="1"/>
    </row>
    <row r="513">
      <c r="A513" s="63"/>
      <c r="B513" s="98" t="s">
        <v>582</v>
      </c>
      <c r="C513" s="34" t="s">
        <v>615</v>
      </c>
      <c r="D513" s="146" t="s">
        <v>772</v>
      </c>
      <c r="E513" s="147" t="s">
        <v>779</v>
      </c>
      <c r="F513" s="115"/>
      <c r="G513" s="118"/>
      <c r="I513" s="31"/>
      <c r="M513" s="1"/>
    </row>
    <row r="514">
      <c r="A514" s="63"/>
      <c r="B514" s="98" t="s">
        <v>582</v>
      </c>
      <c r="C514" s="34" t="s">
        <v>615</v>
      </c>
      <c r="D514" s="146" t="s">
        <v>772</v>
      </c>
      <c r="E514" s="147" t="s">
        <v>780</v>
      </c>
      <c r="F514" s="115"/>
      <c r="G514" s="118"/>
      <c r="I514" s="31"/>
      <c r="M514" s="1"/>
    </row>
    <row r="515">
      <c r="A515" s="63"/>
      <c r="B515" s="98" t="s">
        <v>582</v>
      </c>
      <c r="C515" s="34" t="s">
        <v>615</v>
      </c>
      <c r="D515" s="146" t="s">
        <v>772</v>
      </c>
      <c r="E515" s="147" t="s">
        <v>779</v>
      </c>
      <c r="F515" s="115"/>
      <c r="G515" s="118"/>
      <c r="I515" s="31"/>
      <c r="M515" s="1"/>
    </row>
    <row r="516">
      <c r="A516" s="63"/>
      <c r="B516" s="98" t="s">
        <v>582</v>
      </c>
      <c r="C516" s="34" t="s">
        <v>615</v>
      </c>
      <c r="D516" s="146" t="s">
        <v>772</v>
      </c>
      <c r="E516" s="147" t="s">
        <v>780</v>
      </c>
      <c r="F516" s="115"/>
      <c r="G516" s="118"/>
      <c r="I516" s="31"/>
      <c r="M516" s="1"/>
    </row>
    <row r="517">
      <c r="A517" s="63"/>
      <c r="B517" s="98" t="s">
        <v>582</v>
      </c>
      <c r="C517" s="34" t="s">
        <v>615</v>
      </c>
      <c r="D517" s="146" t="s">
        <v>772</v>
      </c>
      <c r="E517" s="147" t="s">
        <v>781</v>
      </c>
      <c r="F517" s="115"/>
      <c r="G517" s="118"/>
      <c r="I517" s="31"/>
      <c r="M517" s="1"/>
    </row>
    <row r="518">
      <c r="A518" s="63"/>
      <c r="B518" s="98" t="s">
        <v>582</v>
      </c>
      <c r="C518" s="34" t="s">
        <v>615</v>
      </c>
      <c r="D518" s="146" t="s">
        <v>772</v>
      </c>
      <c r="E518" s="147" t="s">
        <v>782</v>
      </c>
      <c r="F518" s="115"/>
      <c r="G518" s="118"/>
      <c r="I518" s="31"/>
      <c r="M518" s="1"/>
    </row>
    <row r="519">
      <c r="A519" s="63"/>
      <c r="B519" s="98" t="s">
        <v>582</v>
      </c>
      <c r="C519" s="34" t="s">
        <v>615</v>
      </c>
      <c r="D519" s="146" t="s">
        <v>772</v>
      </c>
      <c r="E519" s="147" t="s">
        <v>783</v>
      </c>
      <c r="F519" s="115"/>
      <c r="G519" s="118"/>
      <c r="I519" s="31"/>
      <c r="M519" s="1"/>
    </row>
    <row r="520">
      <c r="A520" s="63"/>
      <c r="B520" s="98" t="s">
        <v>582</v>
      </c>
      <c r="C520" s="34" t="s">
        <v>615</v>
      </c>
      <c r="D520" s="146" t="s">
        <v>772</v>
      </c>
      <c r="E520" s="147" t="s">
        <v>784</v>
      </c>
      <c r="F520" s="115"/>
      <c r="G520" s="118"/>
      <c r="I520" s="31"/>
      <c r="M520" s="1"/>
    </row>
    <row r="521">
      <c r="A521" s="63"/>
      <c r="B521" s="98" t="s">
        <v>582</v>
      </c>
      <c r="C521" s="34" t="s">
        <v>615</v>
      </c>
      <c r="D521" s="146" t="s">
        <v>772</v>
      </c>
      <c r="E521" s="147" t="s">
        <v>785</v>
      </c>
      <c r="F521" s="115"/>
      <c r="G521" s="118"/>
      <c r="I521" s="31"/>
      <c r="M521" s="1"/>
    </row>
    <row r="522">
      <c r="A522" s="63"/>
      <c r="B522" s="98" t="s">
        <v>582</v>
      </c>
      <c r="C522" s="34" t="s">
        <v>615</v>
      </c>
      <c r="D522" s="146" t="s">
        <v>772</v>
      </c>
      <c r="E522" s="147" t="s">
        <v>786</v>
      </c>
      <c r="F522" s="115"/>
      <c r="G522" s="118"/>
      <c r="I522" s="31"/>
      <c r="M522" s="1"/>
    </row>
    <row r="523">
      <c r="A523" s="63"/>
      <c r="B523" s="98" t="s">
        <v>582</v>
      </c>
      <c r="C523" s="34" t="s">
        <v>615</v>
      </c>
      <c r="D523" s="146" t="s">
        <v>772</v>
      </c>
      <c r="E523" s="147" t="s">
        <v>787</v>
      </c>
      <c r="F523" s="115"/>
      <c r="G523" s="118"/>
      <c r="I523" s="31"/>
      <c r="M523" s="1"/>
    </row>
    <row r="524">
      <c r="A524" s="63"/>
      <c r="B524" s="98" t="s">
        <v>582</v>
      </c>
      <c r="C524" s="34" t="s">
        <v>615</v>
      </c>
      <c r="D524" s="146" t="s">
        <v>772</v>
      </c>
      <c r="E524" s="147" t="s">
        <v>788</v>
      </c>
      <c r="F524" s="115"/>
      <c r="G524" s="118"/>
      <c r="I524" s="31"/>
      <c r="M524" s="1"/>
    </row>
    <row r="525">
      <c r="A525" s="63"/>
      <c r="B525" s="98" t="s">
        <v>582</v>
      </c>
      <c r="C525" s="34" t="s">
        <v>615</v>
      </c>
      <c r="D525" s="146" t="s">
        <v>772</v>
      </c>
      <c r="E525" s="147" t="s">
        <v>789</v>
      </c>
      <c r="F525" s="115"/>
      <c r="G525" s="118"/>
      <c r="I525" s="31"/>
      <c r="M525" s="1"/>
    </row>
    <row r="526">
      <c r="A526" s="63"/>
      <c r="B526" s="98" t="s">
        <v>582</v>
      </c>
      <c r="C526" s="34" t="s">
        <v>615</v>
      </c>
      <c r="D526" s="146" t="s">
        <v>772</v>
      </c>
      <c r="E526" s="147" t="s">
        <v>790</v>
      </c>
      <c r="F526" s="115"/>
      <c r="G526" s="118"/>
      <c r="I526" s="31"/>
      <c r="M526" s="1"/>
    </row>
    <row r="527">
      <c r="A527" s="63"/>
      <c r="B527" s="98" t="s">
        <v>582</v>
      </c>
      <c r="C527" s="34" t="s">
        <v>615</v>
      </c>
      <c r="D527" s="146" t="s">
        <v>772</v>
      </c>
      <c r="E527" s="147" t="s">
        <v>791</v>
      </c>
      <c r="F527" s="115"/>
      <c r="G527" s="118"/>
      <c r="I527" s="31"/>
      <c r="M527" s="1"/>
    </row>
    <row r="528">
      <c r="A528" s="63"/>
      <c r="B528" s="98" t="s">
        <v>582</v>
      </c>
      <c r="C528" s="34" t="s">
        <v>615</v>
      </c>
      <c r="D528" s="146" t="s">
        <v>772</v>
      </c>
      <c r="E528" s="147" t="s">
        <v>792</v>
      </c>
      <c r="F528" s="115"/>
      <c r="G528" s="118"/>
      <c r="I528" s="31"/>
      <c r="M528" s="1"/>
    </row>
    <row r="529">
      <c r="A529" s="63"/>
      <c r="B529" s="98" t="s">
        <v>582</v>
      </c>
      <c r="C529" s="34" t="s">
        <v>615</v>
      </c>
      <c r="D529" s="146" t="s">
        <v>772</v>
      </c>
      <c r="E529" s="147" t="s">
        <v>793</v>
      </c>
      <c r="F529" s="115"/>
      <c r="G529" s="118"/>
      <c r="I529" s="31"/>
      <c r="M529" s="1"/>
    </row>
    <row r="530">
      <c r="A530" s="63"/>
      <c r="B530" s="98" t="s">
        <v>582</v>
      </c>
      <c r="C530" s="34" t="s">
        <v>615</v>
      </c>
      <c r="D530" s="146" t="s">
        <v>772</v>
      </c>
      <c r="E530" s="147" t="s">
        <v>794</v>
      </c>
      <c r="F530" s="115"/>
      <c r="G530" s="118"/>
      <c r="I530" s="31"/>
      <c r="M530" s="1"/>
    </row>
    <row r="531">
      <c r="A531" s="63"/>
      <c r="B531" s="98" t="s">
        <v>582</v>
      </c>
      <c r="C531" s="34" t="s">
        <v>615</v>
      </c>
      <c r="D531" s="146" t="s">
        <v>772</v>
      </c>
      <c r="E531" s="147" t="s">
        <v>795</v>
      </c>
      <c r="F531" s="115"/>
      <c r="G531" s="118"/>
      <c r="I531" s="31"/>
      <c r="M531" s="1"/>
    </row>
    <row r="532">
      <c r="A532" s="63"/>
      <c r="B532" s="98" t="s">
        <v>582</v>
      </c>
      <c r="C532" s="34" t="s">
        <v>615</v>
      </c>
      <c r="D532" s="146" t="s">
        <v>772</v>
      </c>
      <c r="E532" s="147" t="s">
        <v>796</v>
      </c>
      <c r="F532" s="115"/>
      <c r="G532" s="118"/>
      <c r="I532" s="31"/>
      <c r="M532" s="1"/>
    </row>
    <row r="533">
      <c r="A533" s="63"/>
      <c r="B533" s="98" t="s">
        <v>582</v>
      </c>
      <c r="C533" s="34" t="s">
        <v>615</v>
      </c>
      <c r="D533" s="146" t="s">
        <v>772</v>
      </c>
      <c r="E533" s="147" t="s">
        <v>797</v>
      </c>
      <c r="F533" s="115"/>
      <c r="G533" s="118"/>
      <c r="I533" s="31"/>
      <c r="M533" s="1"/>
    </row>
    <row r="534">
      <c r="A534" s="63"/>
      <c r="B534" s="98" t="s">
        <v>582</v>
      </c>
      <c r="C534" s="34" t="s">
        <v>615</v>
      </c>
      <c r="D534" s="146" t="s">
        <v>772</v>
      </c>
      <c r="E534" s="147" t="s">
        <v>798</v>
      </c>
      <c r="F534" s="115"/>
      <c r="G534" s="118"/>
      <c r="I534" s="31"/>
      <c r="M534" s="1"/>
    </row>
    <row r="535">
      <c r="A535" s="63"/>
      <c r="B535" s="98" t="s">
        <v>582</v>
      </c>
      <c r="C535" s="34" t="s">
        <v>615</v>
      </c>
      <c r="D535" s="146" t="s">
        <v>772</v>
      </c>
      <c r="E535" s="147" t="s">
        <v>799</v>
      </c>
      <c r="F535" s="115"/>
      <c r="G535" s="118"/>
      <c r="I535" s="31"/>
      <c r="M535" s="1"/>
    </row>
    <row r="536">
      <c r="A536" s="63"/>
      <c r="B536" s="98" t="s">
        <v>582</v>
      </c>
      <c r="C536" s="34" t="s">
        <v>615</v>
      </c>
      <c r="D536" s="146" t="s">
        <v>772</v>
      </c>
      <c r="E536" s="147" t="s">
        <v>800</v>
      </c>
      <c r="F536" s="115"/>
      <c r="G536" s="118"/>
      <c r="I536" s="31"/>
      <c r="M536" s="1"/>
    </row>
    <row r="537">
      <c r="A537" s="63"/>
      <c r="B537" s="98" t="s">
        <v>582</v>
      </c>
      <c r="C537" s="34" t="s">
        <v>615</v>
      </c>
      <c r="D537" s="146" t="s">
        <v>772</v>
      </c>
      <c r="E537" s="147" t="s">
        <v>801</v>
      </c>
      <c r="F537" s="115"/>
      <c r="G537" s="118"/>
      <c r="I537" s="31"/>
      <c r="M537" s="1"/>
    </row>
    <row r="538">
      <c r="A538" s="63"/>
      <c r="B538" s="98" t="s">
        <v>582</v>
      </c>
      <c r="C538" s="34" t="s">
        <v>615</v>
      </c>
      <c r="D538" s="146" t="s">
        <v>772</v>
      </c>
      <c r="E538" s="147" t="s">
        <v>802</v>
      </c>
      <c r="F538" s="115"/>
      <c r="G538" s="118"/>
      <c r="I538" s="31"/>
      <c r="M538" s="1"/>
    </row>
    <row r="539">
      <c r="A539" s="63"/>
      <c r="B539" s="98" t="s">
        <v>582</v>
      </c>
      <c r="C539" s="34" t="s">
        <v>615</v>
      </c>
      <c r="D539" s="146" t="s">
        <v>772</v>
      </c>
      <c r="E539" s="147" t="s">
        <v>803</v>
      </c>
      <c r="F539" s="115"/>
      <c r="G539" s="118"/>
      <c r="I539" s="31"/>
      <c r="M539" s="1"/>
    </row>
    <row r="540">
      <c r="A540" s="63"/>
      <c r="B540" s="98" t="s">
        <v>582</v>
      </c>
      <c r="C540" s="34" t="s">
        <v>615</v>
      </c>
      <c r="D540" s="146" t="s">
        <v>772</v>
      </c>
      <c r="E540" s="147" t="s">
        <v>804</v>
      </c>
      <c r="F540" s="115"/>
      <c r="G540" s="118"/>
      <c r="I540" s="31"/>
      <c r="M540" s="1"/>
    </row>
    <row r="541">
      <c r="A541" s="63"/>
      <c r="B541" s="98" t="s">
        <v>582</v>
      </c>
      <c r="C541" s="34" t="s">
        <v>615</v>
      </c>
      <c r="D541" s="146" t="s">
        <v>772</v>
      </c>
      <c r="E541" s="147" t="s">
        <v>805</v>
      </c>
      <c r="F541" s="115"/>
      <c r="G541" s="118"/>
      <c r="I541" s="31"/>
      <c r="M541" s="1"/>
    </row>
    <row r="542">
      <c r="A542" s="63"/>
      <c r="B542" s="98" t="s">
        <v>582</v>
      </c>
      <c r="C542" s="34" t="s">
        <v>615</v>
      </c>
      <c r="D542" s="146" t="s">
        <v>772</v>
      </c>
      <c r="E542" s="147" t="s">
        <v>806</v>
      </c>
      <c r="F542" s="115"/>
      <c r="G542" s="118"/>
      <c r="I542" s="31"/>
      <c r="M542" s="1"/>
    </row>
    <row r="543">
      <c r="A543" s="63"/>
      <c r="B543" s="98" t="s">
        <v>582</v>
      </c>
      <c r="C543" s="34" t="s">
        <v>615</v>
      </c>
      <c r="D543" s="146" t="s">
        <v>772</v>
      </c>
      <c r="E543" s="147" t="s">
        <v>807</v>
      </c>
      <c r="F543" s="115"/>
      <c r="G543" s="118"/>
      <c r="I543" s="31"/>
      <c r="M543" s="1"/>
    </row>
    <row r="544">
      <c r="A544" s="63"/>
      <c r="B544" s="98" t="s">
        <v>582</v>
      </c>
      <c r="C544" s="34" t="s">
        <v>615</v>
      </c>
      <c r="D544" s="146" t="s">
        <v>772</v>
      </c>
      <c r="E544" s="147" t="s">
        <v>808</v>
      </c>
      <c r="F544" s="115"/>
      <c r="G544" s="118"/>
      <c r="I544" s="31"/>
      <c r="M544" s="1"/>
    </row>
    <row r="545">
      <c r="A545" s="63"/>
      <c r="B545" s="98" t="s">
        <v>582</v>
      </c>
      <c r="C545" s="34" t="s">
        <v>615</v>
      </c>
      <c r="D545" s="146" t="s">
        <v>772</v>
      </c>
      <c r="E545" s="147" t="s">
        <v>809</v>
      </c>
      <c r="F545" s="115"/>
      <c r="G545" s="118"/>
      <c r="I545" s="31"/>
      <c r="M545" s="1"/>
    </row>
    <row r="546">
      <c r="A546" s="63"/>
      <c r="B546" s="98" t="s">
        <v>582</v>
      </c>
      <c r="C546" s="34" t="s">
        <v>615</v>
      </c>
      <c r="D546" s="146" t="s">
        <v>772</v>
      </c>
      <c r="E546" s="147" t="s">
        <v>810</v>
      </c>
      <c r="F546" s="115"/>
      <c r="G546" s="118"/>
      <c r="I546" s="31"/>
      <c r="M546" s="1"/>
    </row>
    <row r="547">
      <c r="A547" s="63"/>
      <c r="B547" s="98" t="s">
        <v>582</v>
      </c>
      <c r="C547" s="34" t="s">
        <v>615</v>
      </c>
      <c r="D547" s="146" t="s">
        <v>772</v>
      </c>
      <c r="E547" s="147" t="s">
        <v>811</v>
      </c>
      <c r="F547" s="115"/>
      <c r="G547" s="118"/>
      <c r="I547" s="31"/>
      <c r="M547" s="1"/>
    </row>
    <row r="548">
      <c r="A548" s="63"/>
      <c r="B548" s="98" t="s">
        <v>582</v>
      </c>
      <c r="C548" s="34" t="s">
        <v>615</v>
      </c>
      <c r="D548" s="146" t="s">
        <v>772</v>
      </c>
      <c r="E548" s="147" t="s">
        <v>812</v>
      </c>
      <c r="F548" s="115"/>
      <c r="G548" s="118"/>
      <c r="I548" s="31"/>
      <c r="M548" s="1"/>
    </row>
    <row r="549">
      <c r="A549" s="63"/>
      <c r="B549" s="98" t="s">
        <v>582</v>
      </c>
      <c r="C549" s="34" t="s">
        <v>615</v>
      </c>
      <c r="D549" s="146" t="s">
        <v>772</v>
      </c>
      <c r="E549" s="147" t="s">
        <v>813</v>
      </c>
      <c r="F549" s="115"/>
      <c r="G549" s="118"/>
      <c r="I549" s="31"/>
      <c r="M549" s="1"/>
    </row>
    <row r="550">
      <c r="A550" s="63"/>
      <c r="B550" s="98" t="s">
        <v>582</v>
      </c>
      <c r="C550" s="34" t="s">
        <v>615</v>
      </c>
      <c r="D550" s="146" t="s">
        <v>772</v>
      </c>
      <c r="E550" s="147" t="s">
        <v>814</v>
      </c>
      <c r="F550" s="115"/>
      <c r="G550" s="118"/>
      <c r="I550" s="31"/>
      <c r="M550" s="1"/>
    </row>
    <row r="551">
      <c r="A551" s="63"/>
      <c r="B551" s="98" t="s">
        <v>582</v>
      </c>
      <c r="C551" s="34" t="s">
        <v>615</v>
      </c>
      <c r="D551" s="146" t="s">
        <v>772</v>
      </c>
      <c r="E551" s="147" t="s">
        <v>815</v>
      </c>
      <c r="F551" s="115"/>
      <c r="G551" s="118"/>
      <c r="I551" s="31"/>
      <c r="M551" s="1"/>
    </row>
    <row r="552">
      <c r="A552" s="63"/>
      <c r="B552" s="98" t="s">
        <v>582</v>
      </c>
      <c r="C552" s="34" t="s">
        <v>615</v>
      </c>
      <c r="D552" s="146" t="s">
        <v>772</v>
      </c>
      <c r="E552" s="147" t="s">
        <v>816</v>
      </c>
      <c r="F552" s="115"/>
      <c r="G552" s="118"/>
      <c r="I552" s="31"/>
      <c r="M552" s="1"/>
    </row>
    <row r="553">
      <c r="A553" s="63"/>
      <c r="B553" s="98" t="s">
        <v>582</v>
      </c>
      <c r="C553" s="34" t="s">
        <v>615</v>
      </c>
      <c r="D553" s="146" t="s">
        <v>772</v>
      </c>
      <c r="E553" s="147" t="s">
        <v>817</v>
      </c>
      <c r="F553" s="115"/>
      <c r="G553" s="118"/>
      <c r="I553" s="31"/>
      <c r="M553" s="1"/>
    </row>
    <row r="554">
      <c r="A554" s="63"/>
      <c r="B554" s="98" t="s">
        <v>582</v>
      </c>
      <c r="C554" s="34" t="s">
        <v>615</v>
      </c>
      <c r="D554" s="146" t="s">
        <v>772</v>
      </c>
      <c r="E554" s="147" t="s">
        <v>818</v>
      </c>
      <c r="F554" s="115"/>
      <c r="G554" s="118"/>
      <c r="I554" s="31"/>
      <c r="M554" s="1"/>
    </row>
    <row r="555">
      <c r="A555" s="63"/>
      <c r="B555" s="98" t="s">
        <v>582</v>
      </c>
      <c r="C555" s="34" t="s">
        <v>615</v>
      </c>
      <c r="D555" s="146" t="s">
        <v>772</v>
      </c>
      <c r="E555" s="147" t="s">
        <v>819</v>
      </c>
      <c r="F555" s="115"/>
      <c r="G555" s="118"/>
      <c r="I555" s="31"/>
      <c r="M555" s="1"/>
    </row>
    <row r="556">
      <c r="A556" s="63"/>
      <c r="B556" s="98" t="s">
        <v>582</v>
      </c>
      <c r="C556" s="34" t="s">
        <v>615</v>
      </c>
      <c r="D556" s="146" t="s">
        <v>772</v>
      </c>
      <c r="E556" s="147" t="s">
        <v>820</v>
      </c>
      <c r="F556" s="115"/>
      <c r="G556" s="118"/>
      <c r="I556" s="31"/>
      <c r="M556" s="1"/>
    </row>
    <row r="557">
      <c r="A557" s="63"/>
      <c r="B557" s="98" t="s">
        <v>582</v>
      </c>
      <c r="C557" s="34" t="s">
        <v>615</v>
      </c>
      <c r="D557" s="146" t="s">
        <v>772</v>
      </c>
      <c r="E557" s="147" t="s">
        <v>821</v>
      </c>
      <c r="F557" s="115"/>
      <c r="G557" s="118"/>
      <c r="I557" s="31"/>
      <c r="M557" s="1"/>
    </row>
    <row r="558">
      <c r="A558" s="63"/>
      <c r="B558" s="98" t="s">
        <v>582</v>
      </c>
      <c r="C558" s="34" t="s">
        <v>615</v>
      </c>
      <c r="D558" s="146" t="s">
        <v>772</v>
      </c>
      <c r="E558" s="147" t="s">
        <v>822</v>
      </c>
      <c r="F558" s="115"/>
      <c r="G558" s="118"/>
      <c r="I558" s="31"/>
      <c r="M558" s="1"/>
    </row>
    <row r="559">
      <c r="A559" s="63"/>
      <c r="B559" s="98" t="s">
        <v>582</v>
      </c>
      <c r="C559" s="34" t="s">
        <v>615</v>
      </c>
      <c r="D559" s="146" t="s">
        <v>823</v>
      </c>
      <c r="E559" s="147" t="s">
        <v>824</v>
      </c>
      <c r="F559" s="115"/>
      <c r="G559" s="118"/>
      <c r="I559" s="31"/>
      <c r="M559" s="1"/>
    </row>
    <row r="560">
      <c r="A560" s="63"/>
      <c r="B560" s="98" t="s">
        <v>582</v>
      </c>
      <c r="C560" s="34" t="s">
        <v>615</v>
      </c>
      <c r="D560" s="146" t="s">
        <v>823</v>
      </c>
      <c r="E560" s="152" t="s">
        <v>825</v>
      </c>
      <c r="F560" s="115"/>
      <c r="G560" s="118"/>
      <c r="I560" s="31"/>
      <c r="M560" s="1"/>
    </row>
    <row r="561">
      <c r="A561" s="63"/>
      <c r="B561" s="98" t="s">
        <v>582</v>
      </c>
      <c r="C561" s="34" t="s">
        <v>615</v>
      </c>
      <c r="D561" s="146" t="s">
        <v>823</v>
      </c>
      <c r="E561" s="147" t="s">
        <v>826</v>
      </c>
      <c r="F561" s="115"/>
      <c r="G561" s="118"/>
      <c r="I561" s="31"/>
      <c r="M561" s="1"/>
    </row>
    <row r="562">
      <c r="A562" s="63"/>
      <c r="B562" s="98" t="s">
        <v>582</v>
      </c>
      <c r="C562" s="34" t="s">
        <v>615</v>
      </c>
      <c r="D562" s="146" t="s">
        <v>823</v>
      </c>
      <c r="E562" s="147" t="s">
        <v>827</v>
      </c>
      <c r="F562" s="115"/>
      <c r="G562" s="118"/>
      <c r="I562" s="31"/>
      <c r="M562" s="1"/>
    </row>
    <row r="563">
      <c r="A563" s="63"/>
      <c r="B563" s="98" t="s">
        <v>582</v>
      </c>
      <c r="C563" s="34" t="s">
        <v>615</v>
      </c>
      <c r="D563" s="146" t="s">
        <v>823</v>
      </c>
      <c r="E563" s="152" t="s">
        <v>828</v>
      </c>
      <c r="F563" s="115"/>
      <c r="G563" s="118"/>
      <c r="I563" s="31"/>
      <c r="M563" s="1"/>
    </row>
    <row r="564">
      <c r="A564" s="63"/>
      <c r="B564" s="98" t="s">
        <v>582</v>
      </c>
      <c r="C564" s="34" t="s">
        <v>615</v>
      </c>
      <c r="D564" s="146" t="s">
        <v>823</v>
      </c>
      <c r="E564" s="147" t="s">
        <v>829</v>
      </c>
      <c r="F564" s="115"/>
      <c r="G564" s="118"/>
      <c r="I564" s="31"/>
      <c r="M564" s="1"/>
    </row>
    <row r="565">
      <c r="A565" s="63"/>
      <c r="B565" s="98" t="s">
        <v>582</v>
      </c>
      <c r="C565" s="34" t="s">
        <v>615</v>
      </c>
      <c r="D565" s="146" t="s">
        <v>823</v>
      </c>
      <c r="E565" s="152" t="s">
        <v>830</v>
      </c>
      <c r="F565" s="115"/>
      <c r="G565" s="118"/>
      <c r="I565" s="31"/>
      <c r="M565" s="1"/>
    </row>
    <row r="566">
      <c r="A566" s="63"/>
      <c r="B566" s="98" t="s">
        <v>582</v>
      </c>
      <c r="C566" s="34" t="s">
        <v>615</v>
      </c>
      <c r="D566" s="146" t="s">
        <v>823</v>
      </c>
      <c r="E566" s="147" t="s">
        <v>831</v>
      </c>
      <c r="F566" s="115"/>
      <c r="G566" s="118"/>
      <c r="I566" s="31"/>
      <c r="M566" s="1"/>
    </row>
    <row r="567">
      <c r="A567" s="63"/>
      <c r="B567" s="98" t="s">
        <v>582</v>
      </c>
      <c r="C567" s="34" t="s">
        <v>615</v>
      </c>
      <c r="D567" s="146" t="s">
        <v>823</v>
      </c>
      <c r="E567" s="147" t="s">
        <v>832</v>
      </c>
      <c r="F567" s="115"/>
      <c r="G567" s="118"/>
      <c r="I567" s="31"/>
      <c r="M567" s="1"/>
    </row>
    <row r="568">
      <c r="A568" s="63"/>
      <c r="B568" s="98" t="s">
        <v>582</v>
      </c>
      <c r="C568" s="34" t="s">
        <v>615</v>
      </c>
      <c r="D568" s="146" t="s">
        <v>823</v>
      </c>
      <c r="E568" s="147" t="s">
        <v>833</v>
      </c>
      <c r="F568" s="115"/>
      <c r="G568" s="118"/>
      <c r="I568" s="31"/>
      <c r="M568" s="1"/>
    </row>
    <row r="569">
      <c r="A569" s="63"/>
      <c r="B569" s="98" t="s">
        <v>582</v>
      </c>
      <c r="C569" s="34" t="s">
        <v>615</v>
      </c>
      <c r="D569" s="146" t="s">
        <v>823</v>
      </c>
      <c r="E569" s="147" t="s">
        <v>834</v>
      </c>
      <c r="F569" s="115"/>
      <c r="G569" s="118"/>
      <c r="I569" s="31"/>
      <c r="M569" s="1"/>
    </row>
    <row r="570">
      <c r="A570" s="63"/>
      <c r="B570" s="98" t="s">
        <v>582</v>
      </c>
      <c r="C570" s="34" t="s">
        <v>615</v>
      </c>
      <c r="D570" s="146" t="s">
        <v>823</v>
      </c>
      <c r="E570" s="147" t="s">
        <v>835</v>
      </c>
      <c r="F570" s="115"/>
      <c r="G570" s="118"/>
      <c r="I570" s="31"/>
      <c r="M570" s="1"/>
    </row>
    <row r="571">
      <c r="A571" s="63"/>
      <c r="B571" s="98" t="s">
        <v>582</v>
      </c>
      <c r="C571" s="34" t="s">
        <v>615</v>
      </c>
      <c r="D571" s="146" t="s">
        <v>823</v>
      </c>
      <c r="E571" s="147" t="s">
        <v>836</v>
      </c>
      <c r="F571" s="115"/>
      <c r="G571" s="118"/>
      <c r="I571" s="31"/>
      <c r="M571" s="1"/>
    </row>
    <row r="572">
      <c r="A572" s="63"/>
      <c r="B572" s="98" t="s">
        <v>582</v>
      </c>
      <c r="C572" s="34" t="s">
        <v>615</v>
      </c>
      <c r="D572" s="146" t="s">
        <v>823</v>
      </c>
      <c r="E572" s="147" t="s">
        <v>837</v>
      </c>
      <c r="F572" s="115"/>
      <c r="G572" s="118"/>
      <c r="I572" s="31"/>
      <c r="M572" s="1"/>
    </row>
    <row r="573">
      <c r="A573" s="63"/>
      <c r="B573" s="98" t="s">
        <v>582</v>
      </c>
      <c r="C573" s="34" t="s">
        <v>615</v>
      </c>
      <c r="D573" s="146" t="s">
        <v>838</v>
      </c>
      <c r="E573" s="152" t="s">
        <v>839</v>
      </c>
      <c r="F573" s="115"/>
      <c r="G573" s="118"/>
      <c r="I573" s="31"/>
      <c r="M573" s="1"/>
    </row>
    <row r="574">
      <c r="A574" s="63"/>
      <c r="B574" s="98" t="s">
        <v>582</v>
      </c>
      <c r="C574" s="34" t="s">
        <v>615</v>
      </c>
      <c r="D574" s="146" t="s">
        <v>838</v>
      </c>
      <c r="E574" s="152" t="s">
        <v>840</v>
      </c>
      <c r="F574" s="115"/>
      <c r="G574" s="118"/>
      <c r="I574" s="31"/>
      <c r="M574" s="1"/>
    </row>
    <row r="575">
      <c r="A575" s="63"/>
      <c r="B575" s="98" t="s">
        <v>582</v>
      </c>
      <c r="C575" s="34" t="s">
        <v>615</v>
      </c>
      <c r="D575" s="146" t="s">
        <v>838</v>
      </c>
      <c r="E575" s="34" t="s">
        <v>841</v>
      </c>
      <c r="F575" s="115"/>
      <c r="G575" s="118"/>
      <c r="I575" s="31"/>
      <c r="M575" s="1"/>
    </row>
    <row r="576">
      <c r="A576" s="63"/>
      <c r="B576" s="98" t="s">
        <v>582</v>
      </c>
      <c r="C576" s="34" t="s">
        <v>615</v>
      </c>
      <c r="D576" s="146" t="s">
        <v>842</v>
      </c>
      <c r="E576" s="147" t="s">
        <v>843</v>
      </c>
      <c r="F576" s="115"/>
      <c r="G576" s="118"/>
      <c r="I576" s="31"/>
      <c r="M576" s="1"/>
    </row>
    <row r="577">
      <c r="A577" s="63"/>
      <c r="B577" s="98" t="s">
        <v>582</v>
      </c>
      <c r="C577" s="34" t="s">
        <v>615</v>
      </c>
      <c r="D577" s="146" t="s">
        <v>842</v>
      </c>
      <c r="E577" s="152" t="s">
        <v>844</v>
      </c>
      <c r="F577" s="115"/>
      <c r="G577" s="118"/>
      <c r="I577" s="31"/>
      <c r="M577" s="1"/>
    </row>
    <row r="578">
      <c r="A578" s="63"/>
      <c r="B578" s="98" t="s">
        <v>582</v>
      </c>
      <c r="C578" s="34" t="s">
        <v>615</v>
      </c>
      <c r="D578" s="146" t="s">
        <v>842</v>
      </c>
      <c r="E578" s="34" t="s">
        <v>845</v>
      </c>
      <c r="F578" s="115"/>
      <c r="G578" s="118"/>
      <c r="I578" s="31"/>
      <c r="M578" s="1"/>
    </row>
    <row r="579">
      <c r="A579" s="63"/>
      <c r="B579" s="98" t="s">
        <v>582</v>
      </c>
      <c r="C579" s="34" t="s">
        <v>615</v>
      </c>
      <c r="D579" s="146" t="s">
        <v>846</v>
      </c>
      <c r="E579" s="152" t="s">
        <v>847</v>
      </c>
      <c r="F579" s="115"/>
      <c r="G579" s="118"/>
      <c r="I579" s="31"/>
      <c r="M579" s="1"/>
    </row>
    <row r="580">
      <c r="A580" s="63"/>
      <c r="B580" s="98" t="s">
        <v>582</v>
      </c>
      <c r="C580" s="34" t="s">
        <v>615</v>
      </c>
      <c r="D580" s="146" t="s">
        <v>846</v>
      </c>
      <c r="E580" s="152" t="s">
        <v>848</v>
      </c>
      <c r="F580" s="115"/>
      <c r="G580" s="118"/>
      <c r="I580" s="31"/>
      <c r="M580" s="1"/>
    </row>
    <row r="581">
      <c r="A581" s="63"/>
      <c r="B581" s="98" t="s">
        <v>582</v>
      </c>
      <c r="C581" s="34" t="s">
        <v>615</v>
      </c>
      <c r="D581" s="146" t="s">
        <v>846</v>
      </c>
      <c r="E581" s="147" t="s">
        <v>849</v>
      </c>
      <c r="F581" s="115"/>
      <c r="G581" s="118"/>
      <c r="I581" s="31"/>
      <c r="M581" s="1"/>
    </row>
    <row r="582">
      <c r="A582" s="63"/>
      <c r="B582" s="98" t="s">
        <v>582</v>
      </c>
      <c r="C582" s="34" t="s">
        <v>615</v>
      </c>
      <c r="D582" s="146" t="s">
        <v>846</v>
      </c>
      <c r="E582" s="152" t="s">
        <v>850</v>
      </c>
      <c r="F582" s="115"/>
      <c r="G582" s="118"/>
      <c r="I582" s="31"/>
      <c r="M582" s="1"/>
    </row>
    <row r="583">
      <c r="A583" s="63"/>
      <c r="B583" s="98" t="s">
        <v>582</v>
      </c>
      <c r="C583" s="34" t="s">
        <v>615</v>
      </c>
      <c r="D583" s="146" t="s">
        <v>846</v>
      </c>
      <c r="E583" s="147" t="s">
        <v>851</v>
      </c>
      <c r="F583" s="115"/>
      <c r="G583" s="118"/>
      <c r="I583" s="31"/>
      <c r="M583" s="1"/>
    </row>
    <row r="584">
      <c r="A584" s="63"/>
      <c r="B584" s="98" t="s">
        <v>582</v>
      </c>
      <c r="C584" s="34" t="s">
        <v>615</v>
      </c>
      <c r="D584" s="146" t="s">
        <v>846</v>
      </c>
      <c r="E584" s="152" t="s">
        <v>852</v>
      </c>
      <c r="F584" s="115"/>
      <c r="G584" s="118"/>
      <c r="I584" s="31"/>
      <c r="M584" s="1"/>
    </row>
    <row r="585">
      <c r="A585" s="63"/>
      <c r="B585" s="98" t="s">
        <v>582</v>
      </c>
      <c r="C585" s="34" t="s">
        <v>615</v>
      </c>
      <c r="D585" s="146" t="s">
        <v>846</v>
      </c>
      <c r="E585" s="152" t="s">
        <v>853</v>
      </c>
      <c r="F585" s="115"/>
      <c r="G585" s="118"/>
      <c r="I585" s="31"/>
      <c r="M585" s="1"/>
    </row>
    <row r="586">
      <c r="A586" s="63"/>
      <c r="B586" s="98" t="s">
        <v>582</v>
      </c>
      <c r="C586" s="34" t="s">
        <v>615</v>
      </c>
      <c r="D586" s="146" t="s">
        <v>846</v>
      </c>
      <c r="E586" s="34" t="s">
        <v>854</v>
      </c>
      <c r="F586" s="115"/>
      <c r="G586" s="118"/>
      <c r="I586" s="31"/>
      <c r="M586" s="1"/>
    </row>
    <row r="587">
      <c r="A587" s="63"/>
      <c r="B587" s="98" t="s">
        <v>582</v>
      </c>
      <c r="C587" s="34" t="s">
        <v>615</v>
      </c>
      <c r="D587" s="146" t="s">
        <v>855</v>
      </c>
      <c r="E587" s="147" t="s">
        <v>856</v>
      </c>
      <c r="F587" s="115"/>
      <c r="G587" s="118"/>
      <c r="I587" s="31"/>
      <c r="M587" s="1"/>
    </row>
    <row r="588">
      <c r="A588" s="63"/>
      <c r="B588" s="98" t="s">
        <v>582</v>
      </c>
      <c r="C588" s="34" t="s">
        <v>615</v>
      </c>
      <c r="D588" s="146" t="s">
        <v>855</v>
      </c>
      <c r="E588" s="147" t="s">
        <v>857</v>
      </c>
      <c r="F588" s="115"/>
      <c r="G588" s="118"/>
      <c r="I588" s="31"/>
      <c r="M588" s="1"/>
    </row>
    <row r="589">
      <c r="A589" s="63"/>
      <c r="B589" s="98" t="s">
        <v>582</v>
      </c>
      <c r="C589" s="34" t="s">
        <v>615</v>
      </c>
      <c r="D589" s="146" t="s">
        <v>855</v>
      </c>
      <c r="E589" s="152" t="s">
        <v>858</v>
      </c>
      <c r="F589" s="115"/>
      <c r="G589" s="118"/>
      <c r="I589" s="31"/>
      <c r="M589" s="1"/>
    </row>
    <row r="590">
      <c r="A590" s="63"/>
      <c r="B590" s="98" t="s">
        <v>582</v>
      </c>
      <c r="C590" s="34" t="s">
        <v>615</v>
      </c>
      <c r="D590" s="146" t="s">
        <v>859</v>
      </c>
      <c r="E590" s="147" t="s">
        <v>860</v>
      </c>
      <c r="F590" s="115"/>
      <c r="G590" s="118"/>
      <c r="I590" s="31"/>
      <c r="M590" s="1"/>
    </row>
    <row r="591">
      <c r="A591" s="63"/>
      <c r="B591" s="98" t="s">
        <v>582</v>
      </c>
      <c r="C591" s="34" t="s">
        <v>615</v>
      </c>
      <c r="D591" s="146" t="s">
        <v>859</v>
      </c>
      <c r="E591" s="152" t="s">
        <v>861</v>
      </c>
      <c r="F591" s="115"/>
      <c r="G591" s="118"/>
      <c r="I591" s="31"/>
      <c r="M591" s="1"/>
    </row>
    <row r="592">
      <c r="A592" s="63"/>
      <c r="B592" s="98" t="s">
        <v>582</v>
      </c>
      <c r="C592" s="34" t="s">
        <v>615</v>
      </c>
      <c r="D592" s="146" t="s">
        <v>859</v>
      </c>
      <c r="E592" s="147" t="s">
        <v>862</v>
      </c>
      <c r="F592" s="115"/>
      <c r="G592" s="118"/>
      <c r="I592" s="31"/>
      <c r="M592" s="1"/>
    </row>
    <row r="593">
      <c r="A593" s="63"/>
      <c r="B593" s="98" t="s">
        <v>582</v>
      </c>
      <c r="C593" s="34" t="s">
        <v>615</v>
      </c>
      <c r="D593" s="146" t="s">
        <v>859</v>
      </c>
      <c r="E593" s="147" t="s">
        <v>863</v>
      </c>
      <c r="F593" s="115"/>
      <c r="G593" s="118"/>
      <c r="I593" s="31"/>
      <c r="M593" s="1"/>
    </row>
    <row r="594">
      <c r="A594" s="63"/>
      <c r="B594" s="98" t="s">
        <v>582</v>
      </c>
      <c r="C594" s="34" t="s">
        <v>615</v>
      </c>
      <c r="D594" s="146" t="s">
        <v>859</v>
      </c>
      <c r="E594" s="152" t="s">
        <v>864</v>
      </c>
      <c r="F594" s="115"/>
      <c r="G594" s="118"/>
      <c r="I594" s="31"/>
      <c r="M594" s="1"/>
    </row>
    <row r="595">
      <c r="A595" s="63"/>
      <c r="B595" s="98" t="s">
        <v>582</v>
      </c>
      <c r="C595" s="34" t="s">
        <v>615</v>
      </c>
      <c r="D595" s="146" t="s">
        <v>859</v>
      </c>
      <c r="E595" s="147" t="s">
        <v>865</v>
      </c>
      <c r="F595" s="115"/>
      <c r="G595" s="118"/>
      <c r="I595" s="31"/>
      <c r="M595" s="1"/>
    </row>
    <row r="596">
      <c r="A596" s="63"/>
      <c r="B596" s="98" t="s">
        <v>582</v>
      </c>
      <c r="C596" s="34" t="s">
        <v>615</v>
      </c>
      <c r="D596" s="146" t="s">
        <v>859</v>
      </c>
      <c r="E596" s="34" t="s">
        <v>866</v>
      </c>
      <c r="F596" s="115"/>
      <c r="G596" s="118"/>
      <c r="I596" s="31"/>
      <c r="M596" s="1"/>
    </row>
    <row r="597">
      <c r="A597" s="63"/>
      <c r="B597" s="98" t="s">
        <v>582</v>
      </c>
      <c r="C597" s="34" t="s">
        <v>615</v>
      </c>
      <c r="D597" s="146" t="s">
        <v>867</v>
      </c>
      <c r="E597" s="147" t="s">
        <v>868</v>
      </c>
      <c r="F597" s="115"/>
      <c r="G597" s="118"/>
      <c r="I597" s="31"/>
      <c r="M597" s="1"/>
    </row>
    <row r="598">
      <c r="A598" s="63"/>
      <c r="B598" s="98" t="s">
        <v>582</v>
      </c>
      <c r="C598" s="34" t="s">
        <v>615</v>
      </c>
      <c r="D598" s="146" t="s">
        <v>867</v>
      </c>
      <c r="E598" s="147" t="s">
        <v>869</v>
      </c>
      <c r="F598" s="115"/>
      <c r="G598" s="118"/>
      <c r="I598" s="31"/>
      <c r="M598" s="1"/>
    </row>
    <row r="599">
      <c r="A599" s="63"/>
      <c r="B599" s="98" t="s">
        <v>582</v>
      </c>
      <c r="C599" s="34" t="s">
        <v>615</v>
      </c>
      <c r="D599" s="146" t="s">
        <v>867</v>
      </c>
      <c r="E599" s="147" t="s">
        <v>870</v>
      </c>
      <c r="F599" s="115"/>
      <c r="G599" s="118"/>
      <c r="I599" s="31"/>
      <c r="M599" s="1"/>
    </row>
    <row r="600">
      <c r="A600" s="63"/>
      <c r="B600" s="98" t="s">
        <v>582</v>
      </c>
      <c r="C600" s="34" t="s">
        <v>615</v>
      </c>
      <c r="D600" s="146" t="s">
        <v>867</v>
      </c>
      <c r="E600" s="152" t="s">
        <v>871</v>
      </c>
      <c r="F600" s="115"/>
      <c r="G600" s="118"/>
      <c r="I600" s="31"/>
      <c r="M600" s="1"/>
    </row>
    <row r="601">
      <c r="A601" s="63"/>
      <c r="B601" s="98" t="s">
        <v>582</v>
      </c>
      <c r="C601" s="34" t="s">
        <v>615</v>
      </c>
      <c r="D601" s="146" t="s">
        <v>867</v>
      </c>
      <c r="E601" s="152" t="s">
        <v>872</v>
      </c>
      <c r="F601" s="115"/>
      <c r="G601" s="118"/>
      <c r="I601" s="31"/>
      <c r="M601" s="1"/>
    </row>
    <row r="602">
      <c r="A602" s="63"/>
      <c r="B602" s="98" t="s">
        <v>582</v>
      </c>
      <c r="C602" s="34" t="s">
        <v>615</v>
      </c>
      <c r="D602" s="146" t="s">
        <v>867</v>
      </c>
      <c r="E602" s="147" t="s">
        <v>873</v>
      </c>
      <c r="F602" s="115"/>
      <c r="G602" s="118"/>
      <c r="I602" s="31"/>
      <c r="M602" s="1"/>
    </row>
    <row r="603">
      <c r="A603" s="63"/>
      <c r="B603" s="98" t="s">
        <v>582</v>
      </c>
      <c r="C603" s="34" t="s">
        <v>615</v>
      </c>
      <c r="D603" s="146" t="s">
        <v>867</v>
      </c>
      <c r="E603" s="147" t="s">
        <v>874</v>
      </c>
      <c r="F603" s="115"/>
      <c r="G603" s="118"/>
      <c r="I603" s="31"/>
      <c r="M603" s="1"/>
    </row>
    <row r="604">
      <c r="A604" s="63"/>
      <c r="B604" s="98" t="s">
        <v>582</v>
      </c>
      <c r="C604" s="34" t="s">
        <v>615</v>
      </c>
      <c r="D604" s="146" t="s">
        <v>867</v>
      </c>
      <c r="E604" s="147" t="s">
        <v>875</v>
      </c>
      <c r="F604" s="115"/>
      <c r="G604" s="118"/>
      <c r="I604" s="31"/>
      <c r="M604" s="1"/>
    </row>
    <row r="605">
      <c r="A605" s="63"/>
      <c r="B605" s="98" t="s">
        <v>582</v>
      </c>
      <c r="C605" s="34" t="s">
        <v>615</v>
      </c>
      <c r="D605" s="146" t="s">
        <v>867</v>
      </c>
      <c r="E605" s="147" t="s">
        <v>876</v>
      </c>
      <c r="F605" s="115"/>
      <c r="G605" s="118"/>
      <c r="I605" s="31"/>
      <c r="M605" s="1"/>
    </row>
    <row r="606">
      <c r="A606" s="63"/>
      <c r="B606" s="98" t="s">
        <v>582</v>
      </c>
      <c r="C606" s="34" t="s">
        <v>615</v>
      </c>
      <c r="D606" s="146" t="s">
        <v>867</v>
      </c>
      <c r="E606" s="147" t="s">
        <v>877</v>
      </c>
      <c r="F606" s="115"/>
      <c r="G606" s="118"/>
      <c r="I606" s="31"/>
      <c r="M606" s="1"/>
    </row>
    <row r="607">
      <c r="A607" s="63"/>
      <c r="B607" s="98" t="s">
        <v>582</v>
      </c>
      <c r="C607" s="34" t="s">
        <v>615</v>
      </c>
      <c r="D607" s="146" t="s">
        <v>867</v>
      </c>
      <c r="E607" s="147" t="s">
        <v>878</v>
      </c>
      <c r="F607" s="115"/>
      <c r="G607" s="118"/>
      <c r="I607" s="31"/>
      <c r="M607" s="1"/>
    </row>
    <row r="608">
      <c r="A608" s="63"/>
      <c r="B608" s="98" t="s">
        <v>582</v>
      </c>
      <c r="C608" s="34" t="s">
        <v>615</v>
      </c>
      <c r="D608" s="146" t="s">
        <v>867</v>
      </c>
      <c r="E608" s="147" t="s">
        <v>879</v>
      </c>
      <c r="F608" s="115"/>
      <c r="G608" s="118"/>
      <c r="I608" s="31"/>
      <c r="M608" s="1"/>
    </row>
    <row r="609">
      <c r="A609" s="63"/>
      <c r="B609" s="98" t="s">
        <v>582</v>
      </c>
      <c r="C609" s="34" t="s">
        <v>615</v>
      </c>
      <c r="D609" s="146" t="s">
        <v>867</v>
      </c>
      <c r="E609" s="147" t="s">
        <v>880</v>
      </c>
      <c r="F609" s="115"/>
      <c r="G609" s="118"/>
      <c r="I609" s="31"/>
      <c r="M609" s="1"/>
    </row>
    <row r="610">
      <c r="A610" s="63"/>
      <c r="B610" s="98" t="s">
        <v>582</v>
      </c>
      <c r="C610" s="34" t="s">
        <v>615</v>
      </c>
      <c r="D610" s="146" t="s">
        <v>881</v>
      </c>
      <c r="E610" s="34" t="s">
        <v>882</v>
      </c>
      <c r="F610" s="115"/>
      <c r="G610" s="118"/>
      <c r="I610" s="31"/>
      <c r="M610" s="1"/>
    </row>
    <row r="611">
      <c r="A611" s="63"/>
      <c r="B611" s="98" t="s">
        <v>582</v>
      </c>
      <c r="C611" s="34" t="s">
        <v>615</v>
      </c>
      <c r="D611" s="146" t="s">
        <v>881</v>
      </c>
      <c r="E611" s="34" t="s">
        <v>883</v>
      </c>
      <c r="F611" s="115"/>
      <c r="G611" s="118"/>
      <c r="I611" s="31"/>
      <c r="M611" s="1"/>
    </row>
    <row r="612">
      <c r="A612" s="63"/>
      <c r="B612" s="98" t="s">
        <v>582</v>
      </c>
      <c r="C612" s="34" t="s">
        <v>615</v>
      </c>
      <c r="D612" s="146" t="s">
        <v>881</v>
      </c>
      <c r="E612" s="34" t="s">
        <v>884</v>
      </c>
      <c r="F612" s="115"/>
      <c r="G612" s="118"/>
      <c r="I612" s="31"/>
      <c r="M612" s="1"/>
    </row>
    <row r="613">
      <c r="A613" s="63"/>
      <c r="B613" s="98" t="s">
        <v>582</v>
      </c>
      <c r="C613" s="34" t="s">
        <v>615</v>
      </c>
      <c r="D613" s="146" t="s">
        <v>881</v>
      </c>
      <c r="E613" s="34" t="s">
        <v>885</v>
      </c>
      <c r="F613" s="115"/>
      <c r="G613" s="118"/>
      <c r="I613" s="31"/>
      <c r="M613" s="1"/>
    </row>
    <row r="614">
      <c r="A614" s="63"/>
      <c r="B614" s="98" t="s">
        <v>582</v>
      </c>
      <c r="C614" s="34" t="s">
        <v>615</v>
      </c>
      <c r="D614" s="146" t="s">
        <v>881</v>
      </c>
      <c r="E614" s="34" t="s">
        <v>886</v>
      </c>
      <c r="F614" s="115"/>
      <c r="G614" s="118"/>
      <c r="I614" s="31"/>
      <c r="M614" s="1"/>
    </row>
    <row r="615">
      <c r="A615" s="63"/>
      <c r="B615" s="98" t="s">
        <v>582</v>
      </c>
      <c r="C615" s="34" t="s">
        <v>615</v>
      </c>
      <c r="D615" s="146" t="s">
        <v>881</v>
      </c>
      <c r="E615" s="34" t="s">
        <v>887</v>
      </c>
      <c r="F615" s="115"/>
      <c r="G615" s="118"/>
      <c r="I615" s="31"/>
      <c r="M615" s="1"/>
    </row>
    <row r="616">
      <c r="A616" s="63"/>
      <c r="B616" s="98" t="s">
        <v>582</v>
      </c>
      <c r="C616" s="34" t="s">
        <v>615</v>
      </c>
      <c r="D616" s="146" t="s">
        <v>888</v>
      </c>
      <c r="E616" s="147" t="s">
        <v>889</v>
      </c>
      <c r="F616" s="115"/>
      <c r="G616" s="118"/>
      <c r="I616" s="31"/>
      <c r="M616" s="1"/>
    </row>
    <row r="617">
      <c r="A617" s="63"/>
      <c r="B617" s="98" t="s">
        <v>582</v>
      </c>
      <c r="C617" s="34" t="s">
        <v>615</v>
      </c>
      <c r="D617" s="146" t="s">
        <v>888</v>
      </c>
      <c r="E617" s="147" t="s">
        <v>890</v>
      </c>
      <c r="F617" s="115"/>
      <c r="G617" s="118"/>
      <c r="I617" s="31"/>
      <c r="M617" s="1"/>
    </row>
    <row r="618">
      <c r="A618" s="63"/>
      <c r="B618" s="98" t="s">
        <v>582</v>
      </c>
      <c r="C618" s="34" t="s">
        <v>615</v>
      </c>
      <c r="D618" s="146" t="s">
        <v>888</v>
      </c>
      <c r="E618" s="147" t="s">
        <v>891</v>
      </c>
      <c r="F618" s="115"/>
      <c r="G618" s="118"/>
      <c r="I618" s="31"/>
      <c r="M618" s="1"/>
    </row>
    <row r="619">
      <c r="A619" s="63"/>
      <c r="B619" s="98" t="s">
        <v>582</v>
      </c>
      <c r="C619" s="34" t="s">
        <v>615</v>
      </c>
      <c r="D619" s="146" t="s">
        <v>888</v>
      </c>
      <c r="E619" s="147" t="s">
        <v>892</v>
      </c>
      <c r="F619" s="115"/>
      <c r="G619" s="118"/>
      <c r="I619" s="31"/>
      <c r="M619" s="1"/>
    </row>
    <row r="620">
      <c r="A620" s="63"/>
      <c r="B620" s="98" t="s">
        <v>582</v>
      </c>
      <c r="C620" s="34" t="s">
        <v>615</v>
      </c>
      <c r="D620" s="146" t="s">
        <v>888</v>
      </c>
      <c r="E620" s="147" t="s">
        <v>893</v>
      </c>
      <c r="F620" s="115"/>
      <c r="G620" s="118"/>
      <c r="I620" s="31"/>
      <c r="M620" s="1"/>
    </row>
    <row r="621">
      <c r="A621" s="63"/>
      <c r="B621" s="98" t="s">
        <v>582</v>
      </c>
      <c r="C621" s="34" t="s">
        <v>615</v>
      </c>
      <c r="D621" s="146" t="s">
        <v>888</v>
      </c>
      <c r="E621" s="34" t="s">
        <v>894</v>
      </c>
      <c r="F621" s="115"/>
      <c r="G621" s="118"/>
      <c r="I621" s="31"/>
      <c r="M621" s="1"/>
    </row>
    <row r="622">
      <c r="A622" s="63"/>
      <c r="B622" s="98" t="s">
        <v>582</v>
      </c>
      <c r="C622" s="34" t="s">
        <v>615</v>
      </c>
      <c r="D622" s="146" t="s">
        <v>888</v>
      </c>
      <c r="E622" s="147" t="s">
        <v>895</v>
      </c>
      <c r="F622" s="115"/>
      <c r="G622" s="118"/>
      <c r="I622" s="31"/>
      <c r="M622" s="1"/>
    </row>
    <row r="623">
      <c r="A623" s="63"/>
      <c r="B623" s="98" t="s">
        <v>582</v>
      </c>
      <c r="C623" s="34" t="s">
        <v>615</v>
      </c>
      <c r="D623" s="146" t="s">
        <v>888</v>
      </c>
      <c r="E623" s="147" t="s">
        <v>896</v>
      </c>
      <c r="F623" s="115"/>
      <c r="G623" s="118"/>
      <c r="I623" s="31"/>
      <c r="M623" s="1"/>
    </row>
    <row r="624">
      <c r="A624" s="63"/>
      <c r="B624" s="98" t="s">
        <v>582</v>
      </c>
      <c r="C624" s="34" t="s">
        <v>615</v>
      </c>
      <c r="D624" s="146" t="s">
        <v>888</v>
      </c>
      <c r="E624" s="147" t="s">
        <v>897</v>
      </c>
      <c r="F624" s="115"/>
      <c r="G624" s="118"/>
      <c r="I624" s="31"/>
      <c r="M624" s="1"/>
    </row>
    <row r="625">
      <c r="A625" s="63"/>
      <c r="B625" s="98" t="s">
        <v>582</v>
      </c>
      <c r="C625" s="34" t="s">
        <v>615</v>
      </c>
      <c r="D625" s="146" t="s">
        <v>888</v>
      </c>
      <c r="E625" s="147" t="s">
        <v>898</v>
      </c>
      <c r="F625" s="115"/>
      <c r="G625" s="118"/>
      <c r="I625" s="31"/>
      <c r="M625" s="1"/>
    </row>
    <row r="626">
      <c r="A626" s="63"/>
      <c r="B626" s="98" t="s">
        <v>582</v>
      </c>
      <c r="C626" s="34" t="s">
        <v>615</v>
      </c>
      <c r="D626" s="146" t="s">
        <v>888</v>
      </c>
      <c r="E626" s="147" t="s">
        <v>899</v>
      </c>
      <c r="F626" s="115"/>
      <c r="G626" s="118"/>
      <c r="I626" s="31"/>
      <c r="M626" s="1"/>
    </row>
    <row r="627">
      <c r="A627" s="63"/>
      <c r="B627" s="98" t="s">
        <v>582</v>
      </c>
      <c r="C627" s="34" t="s">
        <v>615</v>
      </c>
      <c r="D627" s="146" t="s">
        <v>900</v>
      </c>
      <c r="E627" s="147" t="s">
        <v>901</v>
      </c>
      <c r="F627" s="115"/>
      <c r="G627" s="118"/>
      <c r="I627" s="31"/>
      <c r="M627" s="1"/>
    </row>
    <row r="628">
      <c r="A628" s="63"/>
      <c r="B628" s="98" t="s">
        <v>582</v>
      </c>
      <c r="C628" s="34" t="s">
        <v>615</v>
      </c>
      <c r="D628" s="146" t="s">
        <v>900</v>
      </c>
      <c r="E628" s="152" t="s">
        <v>902</v>
      </c>
      <c r="F628" s="115"/>
      <c r="G628" s="118"/>
      <c r="I628" s="31"/>
      <c r="M628" s="1"/>
    </row>
    <row r="629">
      <c r="A629" s="63"/>
      <c r="B629" s="98" t="s">
        <v>582</v>
      </c>
      <c r="C629" s="34" t="s">
        <v>615</v>
      </c>
      <c r="D629" s="146" t="s">
        <v>900</v>
      </c>
      <c r="E629" s="147" t="s">
        <v>903</v>
      </c>
      <c r="F629" s="115"/>
      <c r="G629" s="118"/>
      <c r="I629" s="31"/>
      <c r="M629" s="1"/>
    </row>
    <row r="630">
      <c r="A630" s="63"/>
      <c r="B630" s="98" t="s">
        <v>582</v>
      </c>
      <c r="C630" s="34" t="s">
        <v>615</v>
      </c>
      <c r="D630" s="146" t="s">
        <v>900</v>
      </c>
      <c r="E630" s="34" t="s">
        <v>904</v>
      </c>
      <c r="F630" s="115"/>
      <c r="G630" s="118"/>
      <c r="I630" s="31"/>
      <c r="M630" s="1"/>
    </row>
    <row r="631">
      <c r="A631" s="63"/>
      <c r="B631" s="98" t="s">
        <v>582</v>
      </c>
      <c r="C631" s="34" t="s">
        <v>615</v>
      </c>
      <c r="D631" s="34" t="s">
        <v>905</v>
      </c>
      <c r="E631" s="37"/>
      <c r="F631" s="115"/>
      <c r="G631" s="118"/>
      <c r="I631" s="31"/>
      <c r="M631" s="1"/>
    </row>
    <row r="632">
      <c r="A632" s="63"/>
      <c r="B632" s="98" t="s">
        <v>582</v>
      </c>
      <c r="C632" s="34" t="s">
        <v>615</v>
      </c>
      <c r="D632" s="34" t="s">
        <v>906</v>
      </c>
      <c r="E632" s="37"/>
      <c r="F632" s="115"/>
      <c r="G632" s="118"/>
      <c r="I632" s="31"/>
      <c r="M632" s="1"/>
    </row>
    <row r="633">
      <c r="A633" s="63"/>
      <c r="B633" s="98" t="s">
        <v>582</v>
      </c>
      <c r="C633" s="34" t="s">
        <v>615</v>
      </c>
      <c r="D633" s="34" t="s">
        <v>907</v>
      </c>
      <c r="E633" s="37"/>
      <c r="F633" s="115"/>
      <c r="G633" s="118"/>
      <c r="I633" s="31"/>
      <c r="M633" s="1"/>
    </row>
    <row r="634">
      <c r="A634" s="63"/>
      <c r="B634" s="98" t="s">
        <v>582</v>
      </c>
      <c r="C634" s="34" t="s">
        <v>615</v>
      </c>
      <c r="D634" s="146" t="s">
        <v>908</v>
      </c>
      <c r="E634" s="147" t="s">
        <v>909</v>
      </c>
      <c r="F634" s="115"/>
      <c r="G634" s="118"/>
      <c r="I634" s="31"/>
      <c r="M634" s="1"/>
    </row>
    <row r="635">
      <c r="A635" s="63"/>
      <c r="B635" s="98" t="s">
        <v>582</v>
      </c>
      <c r="C635" s="34" t="s">
        <v>615</v>
      </c>
      <c r="D635" s="146" t="s">
        <v>908</v>
      </c>
      <c r="E635" s="147" t="s">
        <v>910</v>
      </c>
      <c r="F635" s="115"/>
      <c r="G635" s="118"/>
      <c r="I635" s="31"/>
      <c r="M635" s="1"/>
    </row>
    <row r="636">
      <c r="A636" s="63"/>
      <c r="B636" s="98" t="s">
        <v>582</v>
      </c>
      <c r="C636" s="34" t="s">
        <v>615</v>
      </c>
      <c r="D636" s="146" t="s">
        <v>908</v>
      </c>
      <c r="E636" s="147" t="s">
        <v>911</v>
      </c>
      <c r="F636" s="115"/>
      <c r="G636" s="118"/>
      <c r="I636" s="31"/>
      <c r="M636" s="1"/>
    </row>
    <row r="637">
      <c r="A637" s="63"/>
      <c r="B637" s="98" t="s">
        <v>582</v>
      </c>
      <c r="C637" s="34" t="s">
        <v>615</v>
      </c>
      <c r="D637" s="146" t="s">
        <v>908</v>
      </c>
      <c r="E637" s="147" t="s">
        <v>912</v>
      </c>
      <c r="F637" s="115"/>
      <c r="G637" s="118"/>
      <c r="I637" s="31"/>
      <c r="M637" s="1"/>
    </row>
    <row r="638">
      <c r="A638" s="63"/>
      <c r="B638" s="98" t="s">
        <v>582</v>
      </c>
      <c r="C638" s="34" t="s">
        <v>615</v>
      </c>
      <c r="D638" s="146" t="s">
        <v>908</v>
      </c>
      <c r="E638" s="147" t="s">
        <v>913</v>
      </c>
      <c r="F638" s="115"/>
      <c r="G638" s="118"/>
      <c r="I638" s="31"/>
      <c r="M638" s="1"/>
    </row>
    <row r="639">
      <c r="A639" s="63"/>
      <c r="B639" s="98" t="s">
        <v>582</v>
      </c>
      <c r="C639" s="34" t="s">
        <v>615</v>
      </c>
      <c r="D639" s="146" t="s">
        <v>908</v>
      </c>
      <c r="E639" s="147" t="s">
        <v>914</v>
      </c>
      <c r="F639" s="115"/>
      <c r="G639" s="118"/>
      <c r="I639" s="31"/>
      <c r="M639" s="1"/>
    </row>
    <row r="640">
      <c r="A640" s="63"/>
      <c r="B640" s="98" t="s">
        <v>582</v>
      </c>
      <c r="C640" s="34" t="s">
        <v>615</v>
      </c>
      <c r="D640" s="146" t="s">
        <v>908</v>
      </c>
      <c r="E640" s="147" t="s">
        <v>915</v>
      </c>
      <c r="F640" s="115"/>
      <c r="G640" s="118"/>
      <c r="I640" s="31"/>
      <c r="M640" s="1"/>
    </row>
    <row r="641">
      <c r="A641" s="63"/>
      <c r="B641" s="98" t="s">
        <v>582</v>
      </c>
      <c r="C641" s="34" t="s">
        <v>615</v>
      </c>
      <c r="D641" s="146" t="s">
        <v>908</v>
      </c>
      <c r="E641" s="147" t="s">
        <v>916</v>
      </c>
      <c r="F641" s="115"/>
      <c r="G641" s="118"/>
      <c r="I641" s="31"/>
      <c r="M641" s="1"/>
    </row>
    <row r="642">
      <c r="A642" s="63"/>
      <c r="B642" s="98" t="s">
        <v>582</v>
      </c>
      <c r="C642" s="34" t="s">
        <v>615</v>
      </c>
      <c r="D642" s="146" t="s">
        <v>908</v>
      </c>
      <c r="E642" s="147" t="s">
        <v>917</v>
      </c>
      <c r="F642" s="115"/>
      <c r="G642" s="118"/>
      <c r="I642" s="31"/>
      <c r="M642" s="1"/>
    </row>
    <row r="643">
      <c r="A643" s="63"/>
      <c r="B643" s="98" t="s">
        <v>582</v>
      </c>
      <c r="C643" s="34" t="s">
        <v>615</v>
      </c>
      <c r="D643" s="146" t="s">
        <v>918</v>
      </c>
      <c r="E643" s="147" t="s">
        <v>919</v>
      </c>
      <c r="F643" s="150" t="s">
        <v>920</v>
      </c>
      <c r="G643" s="118"/>
      <c r="I643" s="31"/>
      <c r="M643" s="1"/>
    </row>
    <row r="644">
      <c r="A644" s="63"/>
      <c r="B644" s="98" t="s">
        <v>582</v>
      </c>
      <c r="C644" s="34" t="s">
        <v>615</v>
      </c>
      <c r="D644" s="146" t="s">
        <v>918</v>
      </c>
      <c r="E644" s="147" t="s">
        <v>921</v>
      </c>
      <c r="F644" s="115"/>
      <c r="G644" s="118"/>
      <c r="I644" s="31"/>
      <c r="M644" s="1"/>
    </row>
    <row r="645">
      <c r="A645" s="63"/>
      <c r="B645" s="98" t="s">
        <v>582</v>
      </c>
      <c r="C645" s="34" t="s">
        <v>615</v>
      </c>
      <c r="D645" s="146" t="s">
        <v>918</v>
      </c>
      <c r="E645" s="147" t="s">
        <v>922</v>
      </c>
      <c r="F645" s="115"/>
      <c r="G645" s="118"/>
      <c r="I645" s="31"/>
      <c r="M645" s="1"/>
    </row>
    <row r="646">
      <c r="A646" s="63"/>
      <c r="B646" s="98" t="s">
        <v>582</v>
      </c>
      <c r="C646" s="34" t="s">
        <v>615</v>
      </c>
      <c r="D646" s="146" t="s">
        <v>923</v>
      </c>
      <c r="E646" s="147" t="s">
        <v>924</v>
      </c>
      <c r="F646" s="115"/>
      <c r="G646" s="118"/>
      <c r="I646" s="31"/>
      <c r="M646" s="1"/>
    </row>
    <row r="647">
      <c r="A647" s="63"/>
      <c r="B647" s="98" t="s">
        <v>582</v>
      </c>
      <c r="C647" s="34" t="s">
        <v>615</v>
      </c>
      <c r="D647" s="146" t="s">
        <v>923</v>
      </c>
      <c r="E647" s="152" t="s">
        <v>925</v>
      </c>
      <c r="F647" s="115"/>
      <c r="G647" s="118"/>
      <c r="I647" s="31"/>
      <c r="M647" s="1"/>
    </row>
    <row r="648">
      <c r="A648" s="63"/>
      <c r="B648" s="98" t="s">
        <v>582</v>
      </c>
      <c r="C648" s="34" t="s">
        <v>615</v>
      </c>
      <c r="D648" s="146" t="s">
        <v>923</v>
      </c>
      <c r="E648" s="152" t="s">
        <v>926</v>
      </c>
      <c r="F648" s="115"/>
      <c r="G648" s="118"/>
      <c r="I648" s="31"/>
      <c r="M648" s="1"/>
    </row>
    <row r="649">
      <c r="A649" s="63"/>
      <c r="B649" s="98" t="s">
        <v>582</v>
      </c>
      <c r="C649" s="34" t="s">
        <v>615</v>
      </c>
      <c r="D649" s="146" t="s">
        <v>923</v>
      </c>
      <c r="E649" s="152" t="s">
        <v>927</v>
      </c>
      <c r="F649" s="115"/>
      <c r="G649" s="118"/>
      <c r="I649" s="31"/>
      <c r="M649" s="1"/>
    </row>
    <row r="650">
      <c r="A650" s="63"/>
      <c r="B650" s="98" t="s">
        <v>582</v>
      </c>
      <c r="C650" s="34" t="s">
        <v>615</v>
      </c>
      <c r="D650" s="146" t="s">
        <v>923</v>
      </c>
      <c r="E650" s="147" t="s">
        <v>928</v>
      </c>
      <c r="F650" s="115"/>
      <c r="G650" s="118"/>
      <c r="I650" s="31"/>
      <c r="M650" s="1"/>
    </row>
    <row r="651">
      <c r="A651" s="63"/>
      <c r="B651" s="98" t="s">
        <v>582</v>
      </c>
      <c r="C651" s="34" t="s">
        <v>615</v>
      </c>
      <c r="D651" s="146" t="s">
        <v>923</v>
      </c>
      <c r="E651" s="147" t="s">
        <v>929</v>
      </c>
      <c r="F651" s="115"/>
      <c r="G651" s="118"/>
      <c r="I651" s="31"/>
      <c r="M651" s="1"/>
    </row>
    <row r="652">
      <c r="A652" s="63"/>
      <c r="B652" s="98" t="s">
        <v>582</v>
      </c>
      <c r="C652" s="34" t="s">
        <v>615</v>
      </c>
      <c r="D652" s="146" t="s">
        <v>923</v>
      </c>
      <c r="E652" s="147" t="s">
        <v>930</v>
      </c>
      <c r="F652" s="115"/>
      <c r="G652" s="118"/>
      <c r="I652" s="31"/>
      <c r="M652" s="1"/>
    </row>
    <row r="653">
      <c r="A653" s="63"/>
      <c r="B653" s="98" t="s">
        <v>582</v>
      </c>
      <c r="C653" s="34" t="s">
        <v>615</v>
      </c>
      <c r="D653" s="146" t="s">
        <v>923</v>
      </c>
      <c r="E653" s="34" t="s">
        <v>931</v>
      </c>
      <c r="F653" s="115"/>
      <c r="G653" s="118"/>
      <c r="I653" s="31"/>
      <c r="M653" s="1"/>
    </row>
    <row r="654">
      <c r="A654" s="63"/>
      <c r="B654" s="144" t="s">
        <v>582</v>
      </c>
      <c r="C654" s="77" t="s">
        <v>615</v>
      </c>
      <c r="D654" s="77" t="s">
        <v>932</v>
      </c>
      <c r="E654" s="153"/>
      <c r="F654" s="145"/>
      <c r="G654" s="118"/>
      <c r="I654" s="31"/>
      <c r="M654" s="1"/>
    </row>
    <row r="655">
      <c r="A655" s="1"/>
      <c r="B655" s="61"/>
      <c r="C655" s="61"/>
      <c r="D655" s="154"/>
      <c r="E655" s="61"/>
      <c r="F655" s="61"/>
      <c r="I655" s="31"/>
      <c r="M655" s="1"/>
    </row>
  </sheetData>
  <mergeCells count="3">
    <mergeCell ref="B3:F3"/>
    <mergeCell ref="G3:I3"/>
    <mergeCell ref="J3:L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2.75"/>
  <cols>
    <col customWidth="1" min="1" max="1" width="2.38"/>
    <col customWidth="1" min="2" max="2" width="19.5"/>
    <col customWidth="1" min="3" max="3" width="15.0"/>
    <col customWidth="1" min="4" max="4" width="20.88"/>
    <col customWidth="1" min="5" max="5" width="12.75"/>
    <col customWidth="1" min="6" max="8" width="10.88"/>
    <col customWidth="1" min="9" max="9" width="6.25"/>
    <col customWidth="1" min="10" max="10" width="7.88"/>
    <col customWidth="1" min="11" max="11" width="8.13"/>
    <col customWidth="1" min="12" max="12" width="8.38"/>
    <col customWidth="1" min="13" max="13" width="7.88"/>
    <col customWidth="1" min="14" max="14" width="8.13"/>
    <col customWidth="1" min="15" max="15" width="6.25"/>
    <col customWidth="1" min="16" max="16" width="5.25"/>
    <col customWidth="1" min="17" max="17" width="1.25"/>
  </cols>
  <sheetData>
    <row r="1" ht="6.75" customHeight="1">
      <c r="A1" s="155"/>
      <c r="B1" s="156"/>
      <c r="C1" s="156"/>
      <c r="D1" s="156"/>
      <c r="E1" s="156"/>
      <c r="F1" s="157"/>
      <c r="G1" s="156"/>
      <c r="H1" s="157"/>
      <c r="I1" s="158"/>
      <c r="J1" s="159"/>
      <c r="K1" s="157"/>
      <c r="L1" s="156"/>
      <c r="M1" s="156"/>
      <c r="N1" s="156"/>
      <c r="O1" s="156"/>
      <c r="P1" s="156"/>
      <c r="Q1" s="155"/>
    </row>
    <row r="2">
      <c r="A2" s="160"/>
      <c r="B2" s="85" t="s">
        <v>27</v>
      </c>
      <c r="C2" s="58"/>
      <c r="D2" s="58"/>
      <c r="E2" s="59"/>
      <c r="F2" s="57" t="s">
        <v>933</v>
      </c>
      <c r="G2" s="58"/>
      <c r="H2" s="59"/>
      <c r="I2" s="57" t="s">
        <v>934</v>
      </c>
      <c r="J2" s="58"/>
      <c r="K2" s="59"/>
      <c r="L2" s="57" t="s">
        <v>132</v>
      </c>
      <c r="M2" s="58"/>
      <c r="N2" s="59"/>
      <c r="O2" s="57" t="s">
        <v>133</v>
      </c>
      <c r="P2" s="59"/>
      <c r="Q2" s="161"/>
    </row>
    <row r="3">
      <c r="A3" s="160"/>
      <c r="B3" s="56" t="s">
        <v>139</v>
      </c>
      <c r="C3" s="56" t="s">
        <v>136</v>
      </c>
      <c r="D3" s="56" t="s">
        <v>59</v>
      </c>
      <c r="E3" s="56" t="s">
        <v>935</v>
      </c>
      <c r="F3" s="57" t="s">
        <v>936</v>
      </c>
      <c r="G3" s="59"/>
      <c r="H3" s="56" t="s">
        <v>134</v>
      </c>
      <c r="I3" s="57" t="s">
        <v>936</v>
      </c>
      <c r="J3" s="59"/>
      <c r="K3" s="56" t="s">
        <v>134</v>
      </c>
      <c r="L3" s="57" t="s">
        <v>936</v>
      </c>
      <c r="M3" s="59"/>
      <c r="N3" s="56" t="s">
        <v>134</v>
      </c>
      <c r="O3" s="56" t="s">
        <v>937</v>
      </c>
      <c r="P3" s="56" t="s">
        <v>134</v>
      </c>
      <c r="Q3" s="161"/>
    </row>
    <row r="4">
      <c r="A4" s="160"/>
      <c r="B4" s="64"/>
      <c r="C4" s="64"/>
      <c r="D4" s="64"/>
      <c r="E4" s="64"/>
      <c r="F4" s="65" t="s">
        <v>937</v>
      </c>
      <c r="G4" s="65" t="s">
        <v>938</v>
      </c>
      <c r="H4" s="64"/>
      <c r="I4" s="65" t="s">
        <v>937</v>
      </c>
      <c r="J4" s="65" t="s">
        <v>939</v>
      </c>
      <c r="K4" s="64"/>
      <c r="L4" s="65" t="s">
        <v>937</v>
      </c>
      <c r="M4" s="65" t="s">
        <v>939</v>
      </c>
      <c r="N4" s="64"/>
      <c r="O4" s="64"/>
      <c r="P4" s="64"/>
      <c r="Q4" s="161"/>
    </row>
    <row r="5">
      <c r="A5" s="160"/>
      <c r="B5" s="57" t="s">
        <v>940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161"/>
    </row>
    <row r="6">
      <c r="A6" s="160"/>
      <c r="B6" s="94" t="s">
        <v>141</v>
      </c>
      <c r="C6" s="162" t="s">
        <v>941</v>
      </c>
      <c r="D6" s="94" t="s">
        <v>942</v>
      </c>
      <c r="E6" s="163" t="s">
        <v>943</v>
      </c>
      <c r="F6" s="164" t="str">
        <f>StrengthSR1</f>
        <v/>
      </c>
      <c r="G6" s="165" t="s">
        <v>944</v>
      </c>
      <c r="H6" s="163" t="s">
        <v>41</v>
      </c>
      <c r="I6" s="164">
        <f>StrengthSR2+3</f>
        <v>3</v>
      </c>
      <c r="J6" s="165" t="s">
        <v>62</v>
      </c>
      <c r="K6" s="163" t="s">
        <v>41</v>
      </c>
      <c r="L6" s="164">
        <f>StrengthSR3+3</f>
        <v>3</v>
      </c>
      <c r="M6" s="90" t="s">
        <v>62</v>
      </c>
      <c r="N6" s="166" t="s">
        <v>41</v>
      </c>
      <c r="O6" s="167">
        <f>rounddown(StrengthSR4/2)+3</f>
        <v>3</v>
      </c>
      <c r="P6" s="166" t="s">
        <v>72</v>
      </c>
      <c r="Q6" s="161"/>
    </row>
    <row r="7">
      <c r="A7" s="160"/>
      <c r="B7" s="98" t="s">
        <v>141</v>
      </c>
      <c r="C7" s="99" t="s">
        <v>941</v>
      </c>
      <c r="D7" s="98" t="s">
        <v>114</v>
      </c>
      <c r="E7" s="168" t="s">
        <v>945</v>
      </c>
      <c r="F7" s="169">
        <f>StrengthSR1+2</f>
        <v>2</v>
      </c>
      <c r="G7" s="123" t="s">
        <v>946</v>
      </c>
      <c r="H7" s="168" t="s">
        <v>41</v>
      </c>
      <c r="I7" s="169" t="str">
        <f>StrengthSR2</f>
        <v/>
      </c>
      <c r="J7" s="123" t="s">
        <v>947</v>
      </c>
      <c r="K7" s="168" t="s">
        <v>41</v>
      </c>
      <c r="L7" s="169" t="str">
        <f>StrengthSR3</f>
        <v/>
      </c>
      <c r="M7" s="34" t="s">
        <v>947</v>
      </c>
      <c r="N7" s="100" t="s">
        <v>41</v>
      </c>
      <c r="O7" s="170">
        <f>rounddown(StrengthSR4/2)+1</f>
        <v>1</v>
      </c>
      <c r="P7" s="100" t="s">
        <v>72</v>
      </c>
      <c r="Q7" s="161"/>
    </row>
    <row r="8">
      <c r="A8" s="160"/>
      <c r="B8" s="98" t="s">
        <v>141</v>
      </c>
      <c r="C8" s="99" t="s">
        <v>941</v>
      </c>
      <c r="D8" s="98" t="s">
        <v>146</v>
      </c>
      <c r="E8" s="168" t="s">
        <v>943</v>
      </c>
      <c r="F8" s="169" t="str">
        <f>StrengthSR1</f>
        <v/>
      </c>
      <c r="G8" s="123" t="s">
        <v>948</v>
      </c>
      <c r="H8" s="168" t="s">
        <v>41</v>
      </c>
      <c r="I8" s="169">
        <f>StrengthSR2+2</f>
        <v>2</v>
      </c>
      <c r="J8" s="123" t="s">
        <v>62</v>
      </c>
      <c r="K8" s="168" t="s">
        <v>41</v>
      </c>
      <c r="L8" s="169">
        <f>StrengthSR3+2</f>
        <v>2</v>
      </c>
      <c r="M8" s="34" t="s">
        <v>62</v>
      </c>
      <c r="N8" s="100" t="s">
        <v>41</v>
      </c>
      <c r="O8" s="170">
        <f>rounddown(StrengthSR4/2)+3</f>
        <v>3</v>
      </c>
      <c r="P8" s="100" t="s">
        <v>72</v>
      </c>
      <c r="Q8" s="161"/>
    </row>
    <row r="9">
      <c r="A9" s="160"/>
      <c r="B9" s="98" t="s">
        <v>141</v>
      </c>
      <c r="C9" s="99" t="s">
        <v>941</v>
      </c>
      <c r="D9" s="98" t="s">
        <v>949</v>
      </c>
      <c r="E9" s="168" t="s">
        <v>943</v>
      </c>
      <c r="F9" s="171" t="s">
        <v>950</v>
      </c>
      <c r="G9" s="4" t="s">
        <v>950</v>
      </c>
      <c r="H9" s="168" t="s">
        <v>950</v>
      </c>
      <c r="I9" s="169">
        <f>StrengthSR2+3</f>
        <v>3</v>
      </c>
      <c r="J9" s="123" t="s">
        <v>62</v>
      </c>
      <c r="K9" s="168" t="s">
        <v>41</v>
      </c>
      <c r="L9" s="169">
        <f>StrengthSR3+2</f>
        <v>2</v>
      </c>
      <c r="N9" s="100" t="s">
        <v>41</v>
      </c>
      <c r="O9" s="170">
        <f>rounddown(StrengthSR4/2)+3</f>
        <v>3</v>
      </c>
      <c r="P9" s="100" t="s">
        <v>72</v>
      </c>
      <c r="Q9" s="161"/>
    </row>
    <row r="10">
      <c r="A10" s="160"/>
      <c r="B10" s="98" t="s">
        <v>141</v>
      </c>
      <c r="C10" s="99" t="s">
        <v>941</v>
      </c>
      <c r="D10" s="98" t="s">
        <v>951</v>
      </c>
      <c r="E10" s="168" t="s">
        <v>943</v>
      </c>
      <c r="F10" s="171" t="s">
        <v>950</v>
      </c>
      <c r="G10" s="4" t="s">
        <v>950</v>
      </c>
      <c r="H10" s="168" t="s">
        <v>950</v>
      </c>
      <c r="I10" s="169" t="str">
        <f>StrengthSR2</f>
        <v/>
      </c>
      <c r="J10" s="123" t="s">
        <v>73</v>
      </c>
      <c r="K10" s="168" t="s">
        <v>41</v>
      </c>
      <c r="L10" s="169">
        <f>StrengthSR3+2</f>
        <v>2</v>
      </c>
      <c r="N10" s="100" t="s">
        <v>41</v>
      </c>
      <c r="O10" s="172">
        <f>rounddown(StrengthSR4/2)</f>
        <v>0</v>
      </c>
      <c r="P10" s="100" t="s">
        <v>72</v>
      </c>
      <c r="Q10" s="161"/>
    </row>
    <row r="11">
      <c r="A11" s="160"/>
      <c r="B11" s="98" t="s">
        <v>141</v>
      </c>
      <c r="C11" s="99" t="s">
        <v>941</v>
      </c>
      <c r="D11" s="98" t="s">
        <v>952</v>
      </c>
      <c r="E11" s="168" t="s">
        <v>953</v>
      </c>
      <c r="F11" s="171" t="s">
        <v>950</v>
      </c>
      <c r="G11" s="4" t="s">
        <v>950</v>
      </c>
      <c r="H11" s="168" t="s">
        <v>950</v>
      </c>
      <c r="I11" s="169" t="str">
        <f>StrengthSR2</f>
        <v/>
      </c>
      <c r="J11" s="123" t="s">
        <v>73</v>
      </c>
      <c r="K11" s="168" t="s">
        <v>41</v>
      </c>
      <c r="L11" s="169" t="str">
        <f>StrengthSR3</f>
        <v/>
      </c>
      <c r="M11" s="34" t="s">
        <v>73</v>
      </c>
      <c r="N11" s="100" t="s">
        <v>41</v>
      </c>
      <c r="O11" s="170">
        <f>rounddown(StrengthSR4/2)+4</f>
        <v>4</v>
      </c>
      <c r="P11" s="100" t="s">
        <v>72</v>
      </c>
      <c r="Q11" s="161"/>
    </row>
    <row r="12">
      <c r="A12" s="160"/>
      <c r="B12" s="98" t="s">
        <v>141</v>
      </c>
      <c r="C12" s="99" t="s">
        <v>941</v>
      </c>
      <c r="D12" s="98" t="s">
        <v>954</v>
      </c>
      <c r="E12" s="168">
        <v>0.0</v>
      </c>
      <c r="F12" s="171" t="s">
        <v>950</v>
      </c>
      <c r="G12" s="4" t="s">
        <v>950</v>
      </c>
      <c r="H12" s="168" t="s">
        <v>950</v>
      </c>
      <c r="I12" s="169">
        <f>StrengthSR2+2</f>
        <v>2</v>
      </c>
      <c r="J12" s="123" t="s">
        <v>947</v>
      </c>
      <c r="K12" s="168" t="s">
        <v>41</v>
      </c>
      <c r="L12" s="169">
        <f>StrengthSR3+2</f>
        <v>2</v>
      </c>
      <c r="M12" s="34" t="s">
        <v>947</v>
      </c>
      <c r="N12" s="100" t="s">
        <v>41</v>
      </c>
      <c r="O12" s="172">
        <f>rounddown(StrengthSR4/2)+3</f>
        <v>3</v>
      </c>
      <c r="P12" s="100" t="s">
        <v>72</v>
      </c>
      <c r="Q12" s="161"/>
    </row>
    <row r="13">
      <c r="A13" s="160"/>
      <c r="B13" s="98" t="s">
        <v>141</v>
      </c>
      <c r="C13" s="99" t="s">
        <v>941</v>
      </c>
      <c r="D13" s="98" t="s">
        <v>955</v>
      </c>
      <c r="E13" s="168">
        <v>0.0</v>
      </c>
      <c r="F13" s="171" t="s">
        <v>950</v>
      </c>
      <c r="G13" s="4" t="s">
        <v>950</v>
      </c>
      <c r="H13" s="168" t="s">
        <v>950</v>
      </c>
      <c r="I13" s="169">
        <f>StrengthSR2+2</f>
        <v>2</v>
      </c>
      <c r="J13" s="123" t="s">
        <v>947</v>
      </c>
      <c r="K13" s="168" t="s">
        <v>41</v>
      </c>
      <c r="L13" s="169">
        <f>StrengthSR3+2</f>
        <v>2</v>
      </c>
      <c r="M13" s="34" t="s">
        <v>947</v>
      </c>
      <c r="N13" s="100" t="s">
        <v>41</v>
      </c>
      <c r="O13" s="170">
        <f>rounddown(StrengthSR4/2)+1</f>
        <v>1</v>
      </c>
      <c r="P13" s="100" t="s">
        <v>72</v>
      </c>
      <c r="Q13" s="161"/>
    </row>
    <row r="14">
      <c r="A14" s="160"/>
      <c r="B14" s="98" t="s">
        <v>141</v>
      </c>
      <c r="C14" s="99" t="s">
        <v>956</v>
      </c>
      <c r="D14" s="98" t="s">
        <v>957</v>
      </c>
      <c r="E14" s="168" t="s">
        <v>953</v>
      </c>
      <c r="F14" s="169" t="str">
        <f>StrengthSR1</f>
        <v/>
      </c>
      <c r="G14" s="123" t="s">
        <v>958</v>
      </c>
      <c r="H14" s="168" t="s">
        <v>41</v>
      </c>
      <c r="I14" s="169" t="str">
        <f>StrengthSR2</f>
        <v/>
      </c>
      <c r="J14" s="123" t="s">
        <v>73</v>
      </c>
      <c r="K14" s="168" t="s">
        <v>41</v>
      </c>
      <c r="L14" s="169">
        <f>StrengthSR3+3</f>
        <v>3</v>
      </c>
      <c r="M14" s="34" t="s">
        <v>73</v>
      </c>
      <c r="N14" s="100" t="s">
        <v>41</v>
      </c>
      <c r="O14" s="170">
        <f>rounddown(StrengthSR4/2)+2</f>
        <v>2</v>
      </c>
      <c r="P14" s="100" t="s">
        <v>72</v>
      </c>
      <c r="Q14" s="161"/>
    </row>
    <row r="15">
      <c r="A15" s="160"/>
      <c r="B15" s="98" t="s">
        <v>141</v>
      </c>
      <c r="C15" s="99" t="s">
        <v>956</v>
      </c>
      <c r="D15" s="98" t="s">
        <v>151</v>
      </c>
      <c r="E15" s="168" t="s">
        <v>953</v>
      </c>
      <c r="F15" s="169" t="str">
        <f>StrengthSR1</f>
        <v/>
      </c>
      <c r="G15" s="123" t="s">
        <v>948</v>
      </c>
      <c r="H15" s="168" t="s">
        <v>44</v>
      </c>
      <c r="I15" s="169">
        <f>StrengthSR2+2</f>
        <v>2</v>
      </c>
      <c r="J15" s="123" t="s">
        <v>62</v>
      </c>
      <c r="K15" s="168" t="s">
        <v>44</v>
      </c>
      <c r="L15" s="169">
        <f>StrengthSR3+2</f>
        <v>2</v>
      </c>
      <c r="M15" s="34" t="s">
        <v>62</v>
      </c>
      <c r="N15" s="100" t="s">
        <v>44</v>
      </c>
      <c r="O15" s="170">
        <f>rounddown(StrengthSR4/2)+2</f>
        <v>2</v>
      </c>
      <c r="P15" s="100" t="s">
        <v>72</v>
      </c>
      <c r="Q15" s="161"/>
    </row>
    <row r="16">
      <c r="A16" s="160"/>
      <c r="B16" s="98" t="s">
        <v>141</v>
      </c>
      <c r="C16" s="99" t="s">
        <v>149</v>
      </c>
      <c r="D16" s="98" t="s">
        <v>149</v>
      </c>
      <c r="E16" s="168" t="s">
        <v>943</v>
      </c>
      <c r="F16" s="169">
        <f>StrengthSR1+1</f>
        <v>1</v>
      </c>
      <c r="G16" s="123" t="s">
        <v>948</v>
      </c>
      <c r="H16" s="168" t="s">
        <v>44</v>
      </c>
      <c r="I16" s="169">
        <f>StrengthSR2+1</f>
        <v>1</v>
      </c>
      <c r="J16" s="123" t="s">
        <v>62</v>
      </c>
      <c r="K16" s="168" t="s">
        <v>44</v>
      </c>
      <c r="L16" s="169">
        <f>StrengthSR3+1</f>
        <v>1</v>
      </c>
      <c r="M16" s="34" t="s">
        <v>62</v>
      </c>
      <c r="N16" s="100" t="s">
        <v>44</v>
      </c>
      <c r="O16" s="170">
        <f>rounddown(StrengthSR4/2)+1</f>
        <v>1</v>
      </c>
      <c r="P16" s="100" t="s">
        <v>72</v>
      </c>
      <c r="Q16" s="161"/>
    </row>
    <row r="17">
      <c r="A17" s="160"/>
      <c r="B17" s="98" t="s">
        <v>141</v>
      </c>
      <c r="C17" s="99" t="s">
        <v>149</v>
      </c>
      <c r="D17" s="98" t="s">
        <v>157</v>
      </c>
      <c r="E17" s="168" t="s">
        <v>945</v>
      </c>
      <c r="F17" s="169" t="str">
        <f>StrengthSR1</f>
        <v/>
      </c>
      <c r="G17" s="123" t="s">
        <v>948</v>
      </c>
      <c r="H17" s="168" t="s">
        <v>44</v>
      </c>
      <c r="I17" s="169">
        <f>StrengthSR2+2</f>
        <v>2</v>
      </c>
      <c r="J17" s="123" t="s">
        <v>62</v>
      </c>
      <c r="K17" s="168" t="s">
        <v>44</v>
      </c>
      <c r="L17" s="169">
        <f>StrengthSR3+2</f>
        <v>2</v>
      </c>
      <c r="M17" s="34" t="s">
        <v>62</v>
      </c>
      <c r="N17" s="100" t="s">
        <v>44</v>
      </c>
      <c r="O17" s="170">
        <f>rounddown(StrengthSR4/2)+1</f>
        <v>1</v>
      </c>
      <c r="P17" s="100" t="s">
        <v>73</v>
      </c>
      <c r="Q17" s="161"/>
    </row>
    <row r="18">
      <c r="A18" s="160"/>
      <c r="B18" s="98" t="s">
        <v>141</v>
      </c>
      <c r="C18" s="99" t="s">
        <v>149</v>
      </c>
      <c r="D18" s="98" t="s">
        <v>93</v>
      </c>
      <c r="E18" s="168" t="s">
        <v>943</v>
      </c>
      <c r="F18" s="173">
        <v>5.0</v>
      </c>
      <c r="G18" s="123" t="s">
        <v>959</v>
      </c>
      <c r="H18" s="168" t="s">
        <v>44</v>
      </c>
      <c r="I18" s="173">
        <v>6.0</v>
      </c>
      <c r="J18" s="123" t="s">
        <v>73</v>
      </c>
      <c r="K18" s="168" t="s">
        <v>44</v>
      </c>
      <c r="L18" s="173">
        <v>6.0</v>
      </c>
      <c r="M18" s="34" t="s">
        <v>73</v>
      </c>
      <c r="N18" s="100" t="s">
        <v>44</v>
      </c>
      <c r="O18" s="173">
        <v>6.0</v>
      </c>
      <c r="P18" s="100" t="s">
        <v>960</v>
      </c>
      <c r="Q18" s="161"/>
    </row>
    <row r="19">
      <c r="A19" s="160"/>
      <c r="B19" s="98" t="s">
        <v>141</v>
      </c>
      <c r="C19" s="99" t="s">
        <v>149</v>
      </c>
      <c r="D19" s="98" t="s">
        <v>961</v>
      </c>
      <c r="E19" s="168" t="s">
        <v>953</v>
      </c>
      <c r="F19" s="171" t="s">
        <v>950</v>
      </c>
      <c r="G19" s="4" t="s">
        <v>950</v>
      </c>
      <c r="H19" s="168" t="s">
        <v>950</v>
      </c>
      <c r="I19" s="173">
        <v>8.0</v>
      </c>
      <c r="J19" s="123" t="s">
        <v>73</v>
      </c>
      <c r="K19" s="168" t="s">
        <v>44</v>
      </c>
      <c r="L19" s="169">
        <f>StrengthSR3+2</f>
        <v>2</v>
      </c>
      <c r="N19" s="100" t="s">
        <v>44</v>
      </c>
      <c r="O19" s="172">
        <f>rounddown(StrengthSR4/2)+3</f>
        <v>3</v>
      </c>
      <c r="P19" s="100" t="s">
        <v>73</v>
      </c>
      <c r="Q19" s="161"/>
    </row>
    <row r="20">
      <c r="A20" s="160"/>
      <c r="B20" s="98" t="s">
        <v>141</v>
      </c>
      <c r="C20" s="99" t="s">
        <v>962</v>
      </c>
      <c r="D20" s="98" t="s">
        <v>963</v>
      </c>
      <c r="E20" s="168" t="s">
        <v>953</v>
      </c>
      <c r="F20" s="173">
        <v>6.0</v>
      </c>
      <c r="G20" s="123" t="s">
        <v>964</v>
      </c>
      <c r="H20" s="168" t="s">
        <v>41</v>
      </c>
      <c r="I20" s="173">
        <v>10.0</v>
      </c>
      <c r="J20" s="123" t="s">
        <v>73</v>
      </c>
      <c r="K20" s="168" t="s">
        <v>41</v>
      </c>
      <c r="L20" s="173">
        <v>10.0</v>
      </c>
      <c r="M20" s="34" t="s">
        <v>73</v>
      </c>
      <c r="N20" s="100" t="s">
        <v>41</v>
      </c>
      <c r="O20" s="170">
        <f>rounddown(StrengthSR4/2)+3</f>
        <v>3</v>
      </c>
      <c r="P20" s="100" t="s">
        <v>72</v>
      </c>
      <c r="Q20" s="161"/>
    </row>
    <row r="21">
      <c r="A21" s="160"/>
      <c r="B21" s="98" t="s">
        <v>129</v>
      </c>
      <c r="C21" s="93"/>
      <c r="D21" s="98" t="s">
        <v>234</v>
      </c>
      <c r="E21" s="168">
        <v>0.0</v>
      </c>
      <c r="F21" s="169" t="str">
        <f>StrengthSR1</f>
        <v/>
      </c>
      <c r="G21" s="123" t="s">
        <v>965</v>
      </c>
      <c r="H21" s="168" t="s">
        <v>44</v>
      </c>
      <c r="I21" s="169" t="str">
        <f>StrengthSR2</f>
        <v/>
      </c>
      <c r="J21" s="123" t="s">
        <v>62</v>
      </c>
      <c r="K21" s="168" t="s">
        <v>44</v>
      </c>
      <c r="L21" s="169" t="str">
        <f>StrengthSR3</f>
        <v/>
      </c>
      <c r="M21" s="34" t="s">
        <v>62</v>
      </c>
      <c r="N21" s="100" t="s">
        <v>44</v>
      </c>
      <c r="O21" s="170">
        <f>rounddown(StrengthSR4/2)</f>
        <v>0</v>
      </c>
      <c r="P21" s="100" t="s">
        <v>73</v>
      </c>
      <c r="Q21" s="161"/>
    </row>
    <row r="22">
      <c r="A22" s="160"/>
      <c r="B22" s="98" t="s">
        <v>129</v>
      </c>
      <c r="C22" s="93"/>
      <c r="D22" s="98" t="s">
        <v>966</v>
      </c>
      <c r="E22" s="168">
        <v>0.0</v>
      </c>
      <c r="F22" s="171" t="s">
        <v>950</v>
      </c>
      <c r="G22" s="4" t="s">
        <v>950</v>
      </c>
      <c r="H22" s="168" t="s">
        <v>950</v>
      </c>
      <c r="I22" s="169">
        <f>7</f>
        <v>7</v>
      </c>
      <c r="J22" s="123" t="s">
        <v>73</v>
      </c>
      <c r="K22" s="168" t="s">
        <v>44</v>
      </c>
      <c r="L22" s="169">
        <f>StrengthSR3-1</f>
        <v>-1</v>
      </c>
      <c r="M22" s="34" t="s">
        <v>62</v>
      </c>
      <c r="N22" s="100" t="s">
        <v>967</v>
      </c>
      <c r="O22" s="170">
        <f>rounddown(StrengthSR4/2)+3</f>
        <v>3</v>
      </c>
      <c r="P22" s="100" t="s">
        <v>73</v>
      </c>
      <c r="Q22" s="161"/>
    </row>
    <row r="23">
      <c r="A23" s="160"/>
      <c r="B23" s="98" t="s">
        <v>129</v>
      </c>
      <c r="C23" s="99" t="s">
        <v>968</v>
      </c>
      <c r="D23" s="98" t="s">
        <v>118</v>
      </c>
      <c r="E23" s="168">
        <v>0.0</v>
      </c>
      <c r="F23" s="169">
        <f>StrengthSR1+2</f>
        <v>2</v>
      </c>
      <c r="G23" s="123" t="s">
        <v>969</v>
      </c>
      <c r="H23" s="168" t="s">
        <v>41</v>
      </c>
      <c r="I23" s="169">
        <f>StrengthSR2+4</f>
        <v>4</v>
      </c>
      <c r="J23" s="123" t="s">
        <v>947</v>
      </c>
      <c r="K23" s="168" t="s">
        <v>41</v>
      </c>
      <c r="L23" s="169" t="str">
        <f>StrengthSR3</f>
        <v/>
      </c>
      <c r="M23" s="34" t="s">
        <v>947</v>
      </c>
      <c r="N23" s="100" t="s">
        <v>41</v>
      </c>
      <c r="O23" s="170">
        <f>rounddown(StrengthSR4/2)+3</f>
        <v>3</v>
      </c>
      <c r="P23" s="100" t="s">
        <v>72</v>
      </c>
      <c r="Q23" s="161"/>
    </row>
    <row r="24">
      <c r="A24" s="160"/>
      <c r="B24" s="98" t="s">
        <v>129</v>
      </c>
      <c r="C24" s="99" t="s">
        <v>968</v>
      </c>
      <c r="D24" s="98" t="s">
        <v>970</v>
      </c>
      <c r="E24" s="168">
        <v>0.0</v>
      </c>
      <c r="F24" s="171" t="s">
        <v>950</v>
      </c>
      <c r="G24" s="4" t="s">
        <v>950</v>
      </c>
      <c r="H24" s="168" t="s">
        <v>950</v>
      </c>
      <c r="I24" s="169">
        <f>StrengthSR2+2</f>
        <v>2</v>
      </c>
      <c r="J24" s="123" t="s">
        <v>947</v>
      </c>
      <c r="K24" s="168" t="s">
        <v>41</v>
      </c>
      <c r="L24" s="169">
        <f>StrengthSR3+2</f>
        <v>2</v>
      </c>
      <c r="M24" s="34" t="s">
        <v>947</v>
      </c>
      <c r="N24" s="100" t="s">
        <v>41</v>
      </c>
      <c r="O24" s="170">
        <f>rounddown(StrengthSR4/2)+3</f>
        <v>3</v>
      </c>
      <c r="P24" s="100" t="s">
        <v>72</v>
      </c>
      <c r="Q24" s="161"/>
    </row>
    <row r="25">
      <c r="A25" s="160"/>
      <c r="B25" s="98" t="s">
        <v>129</v>
      </c>
      <c r="C25" s="99" t="s">
        <v>968</v>
      </c>
      <c r="D25" s="98" t="s">
        <v>971</v>
      </c>
      <c r="E25" s="168">
        <v>0.0</v>
      </c>
      <c r="F25" s="169" t="str">
        <f>StrengthSR1</f>
        <v/>
      </c>
      <c r="G25" s="123" t="s">
        <v>948</v>
      </c>
      <c r="H25" s="168" t="s">
        <v>41</v>
      </c>
      <c r="I25" s="169">
        <f>StrengthSR2+2</f>
        <v>2</v>
      </c>
      <c r="J25" s="123" t="s">
        <v>62</v>
      </c>
      <c r="K25" s="168" t="s">
        <v>41</v>
      </c>
      <c r="L25" s="169" t="str">
        <f>StrengthSR3</f>
        <v/>
      </c>
      <c r="M25" s="34" t="s">
        <v>62</v>
      </c>
      <c r="N25" s="100" t="s">
        <v>41</v>
      </c>
      <c r="O25" s="170">
        <f>rounddown(StrengthSR4/2)+3</f>
        <v>3</v>
      </c>
      <c r="P25" s="100" t="s">
        <v>72</v>
      </c>
      <c r="Q25" s="161"/>
    </row>
    <row r="26">
      <c r="A26" s="160"/>
      <c r="B26" s="144" t="s">
        <v>129</v>
      </c>
      <c r="C26" s="174" t="s">
        <v>968</v>
      </c>
      <c r="D26" s="144" t="s">
        <v>972</v>
      </c>
      <c r="E26" s="175">
        <v>0.0</v>
      </c>
      <c r="F26" s="176" t="s">
        <v>950</v>
      </c>
      <c r="G26" s="177" t="s">
        <v>950</v>
      </c>
      <c r="H26" s="175" t="s">
        <v>950</v>
      </c>
      <c r="I26" s="178" t="str">
        <f>StrengthSR2</f>
        <v/>
      </c>
      <c r="J26" s="179" t="s">
        <v>62</v>
      </c>
      <c r="K26" s="175" t="s">
        <v>41</v>
      </c>
      <c r="L26" s="178" t="str">
        <f>StrengthSR3</f>
        <v/>
      </c>
      <c r="M26" s="77" t="s">
        <v>62</v>
      </c>
      <c r="N26" s="180" t="s">
        <v>41</v>
      </c>
      <c r="O26" s="181">
        <f>rounddown(StrengthSR4/2)+2</f>
        <v>2</v>
      </c>
      <c r="P26" s="180" t="s">
        <v>72</v>
      </c>
      <c r="Q26" s="161"/>
    </row>
    <row r="27">
      <c r="A27" s="160"/>
      <c r="B27" s="57" t="s">
        <v>203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  <c r="Q27" s="161"/>
    </row>
    <row r="28">
      <c r="A28" s="160"/>
      <c r="B28" s="94" t="s">
        <v>201</v>
      </c>
      <c r="C28" s="162" t="s">
        <v>204</v>
      </c>
      <c r="D28" s="94" t="s">
        <v>202</v>
      </c>
      <c r="E28" s="163" t="s">
        <v>945</v>
      </c>
      <c r="F28" s="164" t="str">
        <f>StrengthSR1</f>
        <v/>
      </c>
      <c r="G28" s="165" t="s">
        <v>948</v>
      </c>
      <c r="H28" s="163" t="s">
        <v>41</v>
      </c>
      <c r="I28" s="164">
        <f>StrengthSR2+2</f>
        <v>2</v>
      </c>
      <c r="J28" s="165" t="s">
        <v>62</v>
      </c>
      <c r="K28" s="163" t="s">
        <v>41</v>
      </c>
      <c r="L28" s="164">
        <f>StrengthSR3+2</f>
        <v>2</v>
      </c>
      <c r="M28" s="90" t="s">
        <v>62</v>
      </c>
      <c r="N28" s="162" t="s">
        <v>41</v>
      </c>
      <c r="O28" s="182"/>
      <c r="P28" s="166" t="s">
        <v>72</v>
      </c>
      <c r="Q28" s="161"/>
    </row>
    <row r="29">
      <c r="A29" s="160"/>
      <c r="B29" s="98" t="s">
        <v>201</v>
      </c>
      <c r="C29" s="99" t="s">
        <v>204</v>
      </c>
      <c r="D29" s="98" t="s">
        <v>973</v>
      </c>
      <c r="E29" s="168" t="s">
        <v>945</v>
      </c>
      <c r="F29" s="171" t="s">
        <v>950</v>
      </c>
      <c r="G29" s="4" t="s">
        <v>950</v>
      </c>
      <c r="H29" s="168" t="s">
        <v>950</v>
      </c>
      <c r="I29" s="169">
        <f>StrengthSR2+4</f>
        <v>4</v>
      </c>
      <c r="J29" s="123" t="s">
        <v>62</v>
      </c>
      <c r="K29" s="168" t="s">
        <v>41</v>
      </c>
      <c r="L29" s="169">
        <f>StrengthSR3+2</f>
        <v>2</v>
      </c>
      <c r="N29" s="99" t="s">
        <v>41</v>
      </c>
      <c r="O29" s="127"/>
      <c r="P29" s="100" t="s">
        <v>72</v>
      </c>
      <c r="Q29" s="161"/>
    </row>
    <row r="30">
      <c r="A30" s="160"/>
      <c r="B30" s="98" t="s">
        <v>201</v>
      </c>
      <c r="C30" s="99" t="s">
        <v>206</v>
      </c>
      <c r="D30" s="98" t="s">
        <v>102</v>
      </c>
      <c r="E30" s="168">
        <v>1.0</v>
      </c>
      <c r="F30" s="173">
        <v>4.0</v>
      </c>
      <c r="G30" s="123" t="s">
        <v>974</v>
      </c>
      <c r="H30" s="168" t="s">
        <v>41</v>
      </c>
      <c r="I30" s="173">
        <v>6.0</v>
      </c>
      <c r="J30" s="123" t="s">
        <v>947</v>
      </c>
      <c r="K30" s="168" t="s">
        <v>41</v>
      </c>
      <c r="L30" s="173">
        <v>6.0</v>
      </c>
      <c r="M30" s="34" t="s">
        <v>947</v>
      </c>
      <c r="N30" s="99" t="s">
        <v>41</v>
      </c>
      <c r="O30" s="98">
        <v>3.0</v>
      </c>
      <c r="P30" s="100" t="s">
        <v>72</v>
      </c>
      <c r="Q30" s="161"/>
    </row>
    <row r="31">
      <c r="A31" s="160"/>
      <c r="B31" s="98" t="s">
        <v>201</v>
      </c>
      <c r="C31" s="99" t="s">
        <v>206</v>
      </c>
      <c r="D31" s="98" t="s">
        <v>975</v>
      </c>
      <c r="E31" s="168">
        <v>2.0</v>
      </c>
      <c r="F31" s="173">
        <v>5.0</v>
      </c>
      <c r="G31" s="123" t="s">
        <v>948</v>
      </c>
      <c r="H31" s="168" t="s">
        <v>41</v>
      </c>
      <c r="I31" s="173">
        <v>6.0</v>
      </c>
      <c r="J31" s="123" t="s">
        <v>62</v>
      </c>
      <c r="K31" s="168" t="s">
        <v>41</v>
      </c>
      <c r="L31" s="173">
        <v>6.0</v>
      </c>
      <c r="M31" s="34" t="s">
        <v>62</v>
      </c>
      <c r="N31" s="99" t="s">
        <v>41</v>
      </c>
      <c r="O31" s="98">
        <v>5.0</v>
      </c>
      <c r="P31" s="100" t="s">
        <v>72</v>
      </c>
      <c r="Q31" s="161"/>
    </row>
    <row r="32">
      <c r="A32" s="160"/>
      <c r="B32" s="98" t="s">
        <v>201</v>
      </c>
      <c r="C32" s="99" t="s">
        <v>206</v>
      </c>
      <c r="D32" s="98" t="s">
        <v>976</v>
      </c>
      <c r="E32" s="168">
        <v>2.0</v>
      </c>
      <c r="F32" s="173">
        <v>6.0</v>
      </c>
      <c r="G32" s="123" t="s">
        <v>977</v>
      </c>
      <c r="H32" s="168" t="s">
        <v>41</v>
      </c>
      <c r="I32" s="173">
        <v>8.0</v>
      </c>
      <c r="J32" s="123" t="s">
        <v>73</v>
      </c>
      <c r="K32" s="168" t="s">
        <v>41</v>
      </c>
      <c r="L32" s="173">
        <v>6.0</v>
      </c>
      <c r="M32" s="34" t="s">
        <v>73</v>
      </c>
      <c r="N32" s="99" t="s">
        <v>41</v>
      </c>
      <c r="O32" s="98">
        <v>7.0</v>
      </c>
      <c r="P32" s="100" t="s">
        <v>72</v>
      </c>
      <c r="Q32" s="161"/>
    </row>
    <row r="33">
      <c r="A33" s="160"/>
      <c r="B33" s="98" t="s">
        <v>210</v>
      </c>
      <c r="C33" s="99" t="s">
        <v>217</v>
      </c>
      <c r="D33" s="98" t="s">
        <v>221</v>
      </c>
      <c r="E33" s="168" t="s">
        <v>945</v>
      </c>
      <c r="F33" s="169">
        <f>StrengthSR1/2</f>
        <v>0</v>
      </c>
      <c r="G33" s="123" t="s">
        <v>946</v>
      </c>
      <c r="H33" s="168" t="s">
        <v>41</v>
      </c>
      <c r="I33" s="169" t="str">
        <f>StrengthSR2</f>
        <v/>
      </c>
      <c r="J33" s="123" t="s">
        <v>947</v>
      </c>
      <c r="K33" s="168" t="s">
        <v>41</v>
      </c>
      <c r="L33" s="169" t="str">
        <f>StrengthSR3</f>
        <v/>
      </c>
      <c r="M33" s="34" t="s">
        <v>947</v>
      </c>
      <c r="N33" s="99" t="s">
        <v>41</v>
      </c>
      <c r="O33" s="170">
        <f>rounddown(StrengthSR4/2)+1</f>
        <v>1</v>
      </c>
      <c r="P33" s="100" t="s">
        <v>72</v>
      </c>
      <c r="Q33" s="161"/>
    </row>
    <row r="34">
      <c r="A34" s="160"/>
      <c r="B34" s="144" t="s">
        <v>210</v>
      </c>
      <c r="C34" s="174" t="s">
        <v>211</v>
      </c>
      <c r="D34" s="144" t="s">
        <v>216</v>
      </c>
      <c r="E34" s="175" t="s">
        <v>945</v>
      </c>
      <c r="F34" s="178">
        <f>StrengthSR1/2</f>
        <v>0</v>
      </c>
      <c r="G34" s="179" t="s">
        <v>946</v>
      </c>
      <c r="H34" s="175" t="s">
        <v>41</v>
      </c>
      <c r="I34" s="178" t="str">
        <f>StrengthSR2</f>
        <v/>
      </c>
      <c r="J34" s="179" t="s">
        <v>947</v>
      </c>
      <c r="K34" s="175" t="s">
        <v>41</v>
      </c>
      <c r="L34" s="178" t="str">
        <f>StrengthSR3</f>
        <v/>
      </c>
      <c r="M34" s="77" t="s">
        <v>947</v>
      </c>
      <c r="N34" s="174" t="s">
        <v>41</v>
      </c>
      <c r="O34" s="181">
        <f>rounddown(StrengthSR4/2)</f>
        <v>0</v>
      </c>
      <c r="P34" s="180" t="s">
        <v>72</v>
      </c>
      <c r="Q34" s="161"/>
    </row>
    <row r="35">
      <c r="A35" s="160"/>
      <c r="B35" s="57" t="s">
        <v>169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/>
      <c r="Q35" s="161"/>
    </row>
    <row r="36">
      <c r="A36" s="160"/>
      <c r="B36" s="94" t="s">
        <v>169</v>
      </c>
      <c r="C36" s="162" t="s">
        <v>90</v>
      </c>
      <c r="D36" s="183" t="s">
        <v>978</v>
      </c>
      <c r="E36" s="162" t="s">
        <v>171</v>
      </c>
      <c r="F36" s="184">
        <v>3.0</v>
      </c>
      <c r="G36" s="165" t="s">
        <v>946</v>
      </c>
      <c r="H36" s="163" t="s">
        <v>41</v>
      </c>
      <c r="I36" s="184">
        <v>4.0</v>
      </c>
      <c r="J36" s="165" t="s">
        <v>947</v>
      </c>
      <c r="K36" s="163" t="s">
        <v>41</v>
      </c>
      <c r="L36" s="94">
        <v>4.0</v>
      </c>
      <c r="M36" s="90" t="s">
        <v>947</v>
      </c>
      <c r="N36" s="162" t="s">
        <v>41</v>
      </c>
      <c r="O36" s="94">
        <v>4.0</v>
      </c>
      <c r="P36" s="166" t="s">
        <v>72</v>
      </c>
      <c r="Q36" s="161"/>
    </row>
    <row r="37">
      <c r="A37" s="160"/>
      <c r="B37" s="98" t="s">
        <v>169</v>
      </c>
      <c r="C37" s="99" t="s">
        <v>90</v>
      </c>
      <c r="D37" s="185" t="s">
        <v>979</v>
      </c>
      <c r="E37" s="99" t="s">
        <v>171</v>
      </c>
      <c r="F37" s="173">
        <v>3.0</v>
      </c>
      <c r="G37" s="123" t="s">
        <v>946</v>
      </c>
      <c r="H37" s="168" t="s">
        <v>41</v>
      </c>
      <c r="I37" s="173">
        <v>4.0</v>
      </c>
      <c r="J37" s="123" t="s">
        <v>947</v>
      </c>
      <c r="K37" s="168" t="s">
        <v>41</v>
      </c>
      <c r="L37" s="98">
        <v>4.0</v>
      </c>
      <c r="M37" s="34" t="s">
        <v>947</v>
      </c>
      <c r="N37" s="99" t="s">
        <v>41</v>
      </c>
      <c r="O37" s="98">
        <v>4.0</v>
      </c>
      <c r="P37" s="100" t="s">
        <v>72</v>
      </c>
      <c r="Q37" s="161"/>
    </row>
    <row r="38">
      <c r="A38" s="160"/>
      <c r="B38" s="98" t="s">
        <v>169</v>
      </c>
      <c r="C38" s="99" t="s">
        <v>90</v>
      </c>
      <c r="D38" s="185" t="s">
        <v>980</v>
      </c>
      <c r="E38" s="99" t="s">
        <v>171</v>
      </c>
      <c r="F38" s="171" t="s">
        <v>950</v>
      </c>
      <c r="G38" s="4" t="s">
        <v>950</v>
      </c>
      <c r="H38" s="168" t="s">
        <v>950</v>
      </c>
      <c r="I38" s="173">
        <v>4.0</v>
      </c>
      <c r="J38" s="123" t="s">
        <v>947</v>
      </c>
      <c r="K38" s="168" t="s">
        <v>41</v>
      </c>
      <c r="L38" s="127"/>
      <c r="N38" s="99" t="s">
        <v>41</v>
      </c>
      <c r="O38" s="98">
        <v>4.0</v>
      </c>
      <c r="P38" s="100" t="s">
        <v>72</v>
      </c>
      <c r="Q38" s="161"/>
    </row>
    <row r="39">
      <c r="A39" s="160"/>
      <c r="B39" s="98" t="s">
        <v>169</v>
      </c>
      <c r="C39" s="99" t="s">
        <v>90</v>
      </c>
      <c r="D39" s="185" t="s">
        <v>981</v>
      </c>
      <c r="E39" s="99" t="s">
        <v>982</v>
      </c>
      <c r="F39" s="173">
        <v>3.0</v>
      </c>
      <c r="G39" s="123" t="s">
        <v>948</v>
      </c>
      <c r="H39" s="168" t="s">
        <v>41</v>
      </c>
      <c r="I39" s="173">
        <v>6.0</v>
      </c>
      <c r="J39" s="123" t="s">
        <v>947</v>
      </c>
      <c r="K39" s="168" t="s">
        <v>41</v>
      </c>
      <c r="L39" s="98">
        <v>6.0</v>
      </c>
      <c r="M39" s="34" t="s">
        <v>947</v>
      </c>
      <c r="N39" s="99" t="s">
        <v>41</v>
      </c>
      <c r="O39" s="98">
        <v>4.0</v>
      </c>
      <c r="P39" s="100" t="s">
        <v>72</v>
      </c>
      <c r="Q39" s="161"/>
    </row>
    <row r="40">
      <c r="A40" s="160"/>
      <c r="B40" s="98" t="s">
        <v>169</v>
      </c>
      <c r="C40" s="99" t="s">
        <v>90</v>
      </c>
      <c r="D40" s="185" t="s">
        <v>983</v>
      </c>
      <c r="E40" s="99" t="s">
        <v>982</v>
      </c>
      <c r="F40" s="173">
        <v>3.0</v>
      </c>
      <c r="G40" s="123" t="s">
        <v>948</v>
      </c>
      <c r="H40" s="168" t="s">
        <v>41</v>
      </c>
      <c r="I40" s="173">
        <v>6.0</v>
      </c>
      <c r="J40" s="123" t="s">
        <v>947</v>
      </c>
      <c r="K40" s="168" t="s">
        <v>41</v>
      </c>
      <c r="L40" s="98">
        <v>6.0</v>
      </c>
      <c r="M40" s="34" t="s">
        <v>947</v>
      </c>
      <c r="N40" s="99" t="s">
        <v>41</v>
      </c>
      <c r="O40" s="98">
        <v>4.0</v>
      </c>
      <c r="P40" s="100" t="s">
        <v>72</v>
      </c>
      <c r="Q40" s="161"/>
    </row>
    <row r="41">
      <c r="A41" s="160"/>
      <c r="B41" s="98" t="s">
        <v>169</v>
      </c>
      <c r="C41" s="99" t="s">
        <v>90</v>
      </c>
      <c r="D41" s="185" t="s">
        <v>984</v>
      </c>
      <c r="E41" s="99" t="s">
        <v>982</v>
      </c>
      <c r="F41" s="173">
        <v>3.0</v>
      </c>
      <c r="G41" s="123" t="s">
        <v>948</v>
      </c>
      <c r="H41" s="168" t="s">
        <v>41</v>
      </c>
      <c r="I41" s="173">
        <v>6.0</v>
      </c>
      <c r="J41" s="123" t="s">
        <v>947</v>
      </c>
      <c r="K41" s="168" t="s">
        <v>41</v>
      </c>
      <c r="L41" s="98">
        <v>6.0</v>
      </c>
      <c r="M41" s="34" t="s">
        <v>947</v>
      </c>
      <c r="N41" s="99" t="s">
        <v>41</v>
      </c>
      <c r="O41" s="98">
        <v>4.0</v>
      </c>
      <c r="P41" s="100" t="s">
        <v>72</v>
      </c>
      <c r="Q41" s="161"/>
    </row>
    <row r="42">
      <c r="A42" s="160"/>
      <c r="B42" s="98" t="s">
        <v>169</v>
      </c>
      <c r="C42" s="99" t="s">
        <v>90</v>
      </c>
      <c r="D42" s="185" t="s">
        <v>985</v>
      </c>
      <c r="E42" s="99" t="s">
        <v>982</v>
      </c>
      <c r="F42" s="171" t="s">
        <v>950</v>
      </c>
      <c r="G42" s="4" t="s">
        <v>950</v>
      </c>
      <c r="H42" s="168" t="s">
        <v>950</v>
      </c>
      <c r="I42" s="173">
        <v>6.0</v>
      </c>
      <c r="J42" s="123" t="s">
        <v>947</v>
      </c>
      <c r="K42" s="168" t="s">
        <v>41</v>
      </c>
      <c r="L42" s="127"/>
      <c r="N42" s="99" t="s">
        <v>41</v>
      </c>
      <c r="O42" s="127"/>
      <c r="P42" s="100" t="s">
        <v>72</v>
      </c>
      <c r="Q42" s="161"/>
    </row>
    <row r="43">
      <c r="A43" s="160"/>
      <c r="B43" s="98" t="s">
        <v>169</v>
      </c>
      <c r="C43" s="99" t="s">
        <v>90</v>
      </c>
      <c r="D43" s="185" t="s">
        <v>986</v>
      </c>
      <c r="E43" s="99" t="s">
        <v>982</v>
      </c>
      <c r="F43" s="171" t="s">
        <v>950</v>
      </c>
      <c r="G43" s="4" t="s">
        <v>950</v>
      </c>
      <c r="H43" s="168" t="s">
        <v>950</v>
      </c>
      <c r="I43" s="173">
        <v>6.0</v>
      </c>
      <c r="J43" s="123" t="s">
        <v>947</v>
      </c>
      <c r="K43" s="168" t="s">
        <v>41</v>
      </c>
      <c r="L43" s="127"/>
      <c r="N43" s="99" t="s">
        <v>41</v>
      </c>
      <c r="O43" s="127"/>
      <c r="P43" s="100" t="s">
        <v>72</v>
      </c>
      <c r="Q43" s="161"/>
    </row>
    <row r="44">
      <c r="A44" s="160"/>
      <c r="B44" s="98" t="s">
        <v>169</v>
      </c>
      <c r="C44" s="99" t="s">
        <v>90</v>
      </c>
      <c r="D44" s="185" t="s">
        <v>987</v>
      </c>
      <c r="E44" s="99" t="s">
        <v>982</v>
      </c>
      <c r="F44" s="171" t="s">
        <v>950</v>
      </c>
      <c r="G44" s="4" t="s">
        <v>950</v>
      </c>
      <c r="H44" s="168" t="s">
        <v>950</v>
      </c>
      <c r="I44" s="173">
        <v>6.0</v>
      </c>
      <c r="J44" s="123" t="s">
        <v>947</v>
      </c>
      <c r="K44" s="168" t="s">
        <v>41</v>
      </c>
      <c r="L44" s="127"/>
      <c r="N44" s="99" t="s">
        <v>41</v>
      </c>
      <c r="O44" s="127"/>
      <c r="P44" s="100" t="s">
        <v>72</v>
      </c>
      <c r="Q44" s="161"/>
    </row>
    <row r="45">
      <c r="A45" s="160"/>
      <c r="B45" s="98" t="s">
        <v>169</v>
      </c>
      <c r="C45" s="99" t="s">
        <v>90</v>
      </c>
      <c r="D45" s="185" t="s">
        <v>988</v>
      </c>
      <c r="E45" s="99" t="s">
        <v>982</v>
      </c>
      <c r="F45" s="171" t="s">
        <v>950</v>
      </c>
      <c r="G45" s="4" t="s">
        <v>950</v>
      </c>
      <c r="H45" s="168" t="s">
        <v>950</v>
      </c>
      <c r="I45" s="173">
        <v>6.0</v>
      </c>
      <c r="J45" s="123" t="s">
        <v>947</v>
      </c>
      <c r="K45" s="168" t="s">
        <v>41</v>
      </c>
      <c r="L45" s="127"/>
      <c r="N45" s="99" t="s">
        <v>41</v>
      </c>
      <c r="O45" s="127"/>
      <c r="P45" s="100" t="s">
        <v>72</v>
      </c>
      <c r="Q45" s="161"/>
    </row>
    <row r="46">
      <c r="A46" s="160"/>
      <c r="B46" s="98" t="s">
        <v>169</v>
      </c>
      <c r="C46" s="99" t="s">
        <v>90</v>
      </c>
      <c r="D46" s="185" t="s">
        <v>989</v>
      </c>
      <c r="E46" s="99" t="s">
        <v>990</v>
      </c>
      <c r="F46" s="171" t="s">
        <v>950</v>
      </c>
      <c r="G46" s="4" t="s">
        <v>950</v>
      </c>
      <c r="H46" s="168" t="s">
        <v>950</v>
      </c>
      <c r="I46" s="173">
        <v>6.0</v>
      </c>
      <c r="J46" s="123" t="s">
        <v>947</v>
      </c>
      <c r="K46" s="168" t="s">
        <v>41</v>
      </c>
      <c r="L46" s="127"/>
      <c r="N46" s="99" t="s">
        <v>41</v>
      </c>
      <c r="O46" s="127"/>
      <c r="P46" s="100" t="s">
        <v>72</v>
      </c>
      <c r="Q46" s="161"/>
    </row>
    <row r="47">
      <c r="A47" s="160"/>
      <c r="B47" s="98" t="s">
        <v>169</v>
      </c>
      <c r="C47" s="99" t="s">
        <v>90</v>
      </c>
      <c r="D47" s="185" t="s">
        <v>991</v>
      </c>
      <c r="E47" s="99" t="s">
        <v>990</v>
      </c>
      <c r="F47" s="171" t="s">
        <v>950</v>
      </c>
      <c r="G47" s="4" t="s">
        <v>950</v>
      </c>
      <c r="H47" s="168" t="s">
        <v>950</v>
      </c>
      <c r="I47" s="173">
        <v>6.0</v>
      </c>
      <c r="J47" s="123" t="s">
        <v>947</v>
      </c>
      <c r="K47" s="168" t="s">
        <v>41</v>
      </c>
      <c r="L47" s="98">
        <v>6.0</v>
      </c>
      <c r="M47" s="34" t="s">
        <v>947</v>
      </c>
      <c r="N47" s="99" t="s">
        <v>41</v>
      </c>
      <c r="O47" s="127"/>
      <c r="P47" s="100" t="s">
        <v>72</v>
      </c>
      <c r="Q47" s="161"/>
    </row>
    <row r="48">
      <c r="A48" s="160"/>
      <c r="B48" s="98" t="s">
        <v>169</v>
      </c>
      <c r="C48" s="99" t="s">
        <v>90</v>
      </c>
      <c r="D48" s="185" t="s">
        <v>115</v>
      </c>
      <c r="E48" s="99" t="s">
        <v>992</v>
      </c>
      <c r="F48" s="173">
        <v>4.0</v>
      </c>
      <c r="G48" s="123" t="s">
        <v>948</v>
      </c>
      <c r="H48" s="168" t="s">
        <v>41</v>
      </c>
      <c r="I48" s="173">
        <v>9.0</v>
      </c>
      <c r="J48" s="123" t="s">
        <v>62</v>
      </c>
      <c r="K48" s="168" t="s">
        <v>41</v>
      </c>
      <c r="L48" s="98">
        <v>9.0</v>
      </c>
      <c r="M48" s="34" t="s">
        <v>62</v>
      </c>
      <c r="N48" s="99" t="s">
        <v>41</v>
      </c>
      <c r="O48" s="98">
        <v>5.0</v>
      </c>
      <c r="P48" s="100" t="s">
        <v>72</v>
      </c>
      <c r="Q48" s="161"/>
    </row>
    <row r="49">
      <c r="A49" s="160"/>
      <c r="B49" s="98" t="s">
        <v>169</v>
      </c>
      <c r="C49" s="99" t="s">
        <v>90</v>
      </c>
      <c r="D49" s="185" t="s">
        <v>993</v>
      </c>
      <c r="E49" s="99" t="s">
        <v>992</v>
      </c>
      <c r="F49" s="171" t="s">
        <v>950</v>
      </c>
      <c r="G49" s="4" t="s">
        <v>950</v>
      </c>
      <c r="H49" s="168" t="s">
        <v>950</v>
      </c>
      <c r="I49" s="173">
        <v>9.0</v>
      </c>
      <c r="J49" s="123" t="s">
        <v>62</v>
      </c>
      <c r="K49" s="168" t="s">
        <v>41</v>
      </c>
      <c r="L49" s="98">
        <v>9.0</v>
      </c>
      <c r="M49" s="34" t="s">
        <v>62</v>
      </c>
      <c r="N49" s="99" t="s">
        <v>41</v>
      </c>
      <c r="O49" s="98">
        <v>5.0</v>
      </c>
      <c r="P49" s="100" t="s">
        <v>72</v>
      </c>
      <c r="Q49" s="161"/>
    </row>
    <row r="50">
      <c r="A50" s="160"/>
      <c r="B50" s="98" t="s">
        <v>169</v>
      </c>
      <c r="C50" s="99" t="s">
        <v>90</v>
      </c>
      <c r="D50" s="185" t="s">
        <v>994</v>
      </c>
      <c r="E50" s="99" t="s">
        <v>992</v>
      </c>
      <c r="F50" s="171" t="s">
        <v>950</v>
      </c>
      <c r="G50" s="4" t="s">
        <v>950</v>
      </c>
      <c r="H50" s="168" t="s">
        <v>950</v>
      </c>
      <c r="I50" s="171" t="s">
        <v>950</v>
      </c>
      <c r="J50" s="4" t="s">
        <v>950</v>
      </c>
      <c r="K50" s="168" t="s">
        <v>950</v>
      </c>
      <c r="L50" s="98">
        <v>9.0</v>
      </c>
      <c r="M50" s="34" t="s">
        <v>62</v>
      </c>
      <c r="N50" s="99" t="s">
        <v>41</v>
      </c>
      <c r="O50" s="98">
        <v>5.0</v>
      </c>
      <c r="P50" s="100" t="s">
        <v>72</v>
      </c>
      <c r="Q50" s="161"/>
    </row>
    <row r="51">
      <c r="A51" s="160"/>
      <c r="B51" s="98" t="s">
        <v>169</v>
      </c>
      <c r="C51" s="99" t="s">
        <v>90</v>
      </c>
      <c r="D51" s="185" t="s">
        <v>995</v>
      </c>
      <c r="E51" s="99" t="s">
        <v>992</v>
      </c>
      <c r="F51" s="171" t="s">
        <v>950</v>
      </c>
      <c r="G51" s="4" t="s">
        <v>950</v>
      </c>
      <c r="H51" s="168" t="s">
        <v>950</v>
      </c>
      <c r="I51" s="171" t="s">
        <v>950</v>
      </c>
      <c r="J51" s="4" t="s">
        <v>950</v>
      </c>
      <c r="K51" s="168" t="s">
        <v>950</v>
      </c>
      <c r="L51" s="171" t="s">
        <v>950</v>
      </c>
      <c r="M51" s="4" t="s">
        <v>950</v>
      </c>
      <c r="N51" s="168" t="s">
        <v>950</v>
      </c>
      <c r="O51" s="98">
        <v>5.0</v>
      </c>
      <c r="P51" s="100" t="s">
        <v>72</v>
      </c>
      <c r="Q51" s="161"/>
    </row>
    <row r="52">
      <c r="A52" s="160"/>
      <c r="B52" s="98" t="s">
        <v>169</v>
      </c>
      <c r="C52" s="99" t="s">
        <v>90</v>
      </c>
      <c r="D52" s="185" t="s">
        <v>996</v>
      </c>
      <c r="E52" s="99" t="s">
        <v>992</v>
      </c>
      <c r="F52" s="173">
        <v>2.0</v>
      </c>
      <c r="G52" s="123" t="s">
        <v>944</v>
      </c>
      <c r="H52" s="168" t="s">
        <v>41</v>
      </c>
      <c r="I52" s="173">
        <v>9.0</v>
      </c>
      <c r="J52" s="123" t="s">
        <v>997</v>
      </c>
      <c r="K52" s="168" t="s">
        <v>41</v>
      </c>
      <c r="L52" s="98">
        <v>9.0</v>
      </c>
      <c r="M52" s="34" t="s">
        <v>997</v>
      </c>
      <c r="N52" s="99" t="s">
        <v>41</v>
      </c>
      <c r="O52" s="127"/>
      <c r="P52" s="100" t="s">
        <v>998</v>
      </c>
      <c r="Q52" s="161"/>
    </row>
    <row r="53">
      <c r="A53" s="160"/>
      <c r="B53" s="98" t="s">
        <v>169</v>
      </c>
      <c r="C53" s="99" t="s">
        <v>90</v>
      </c>
      <c r="D53" s="185" t="s">
        <v>999</v>
      </c>
      <c r="E53" s="99" t="s">
        <v>992</v>
      </c>
      <c r="F53" s="173">
        <v>4.0</v>
      </c>
      <c r="G53" s="123" t="s">
        <v>948</v>
      </c>
      <c r="H53" s="168" t="s">
        <v>41</v>
      </c>
      <c r="I53" s="173">
        <v>9.0</v>
      </c>
      <c r="J53" s="123" t="s">
        <v>62</v>
      </c>
      <c r="K53" s="168" t="s">
        <v>41</v>
      </c>
      <c r="L53" s="98">
        <v>9.0</v>
      </c>
      <c r="M53" s="34" t="s">
        <v>62</v>
      </c>
      <c r="N53" s="99" t="s">
        <v>41</v>
      </c>
      <c r="O53" s="127"/>
      <c r="P53" s="100" t="s">
        <v>72</v>
      </c>
      <c r="Q53" s="161"/>
    </row>
    <row r="54">
      <c r="A54" s="160"/>
      <c r="B54" s="98" t="s">
        <v>169</v>
      </c>
      <c r="C54" s="99" t="s">
        <v>90</v>
      </c>
      <c r="D54" s="185" t="s">
        <v>1000</v>
      </c>
      <c r="E54" s="99" t="s">
        <v>992</v>
      </c>
      <c r="F54" s="171" t="s">
        <v>950</v>
      </c>
      <c r="G54" s="4" t="s">
        <v>950</v>
      </c>
      <c r="H54" s="168" t="s">
        <v>950</v>
      </c>
      <c r="I54" s="173">
        <v>9.0</v>
      </c>
      <c r="J54" s="123" t="s">
        <v>62</v>
      </c>
      <c r="K54" s="168" t="s">
        <v>41</v>
      </c>
      <c r="L54" s="127"/>
      <c r="N54" s="99" t="s">
        <v>41</v>
      </c>
      <c r="O54" s="127"/>
      <c r="P54" s="100" t="s">
        <v>72</v>
      </c>
      <c r="Q54" s="161"/>
    </row>
    <row r="55">
      <c r="A55" s="160"/>
      <c r="B55" s="98" t="s">
        <v>169</v>
      </c>
      <c r="C55" s="99" t="s">
        <v>90</v>
      </c>
      <c r="D55" s="185" t="s">
        <v>1001</v>
      </c>
      <c r="E55" s="99" t="s">
        <v>992</v>
      </c>
      <c r="F55" s="173">
        <v>3.0</v>
      </c>
      <c r="G55" s="123" t="s">
        <v>944</v>
      </c>
      <c r="H55" s="168" t="s">
        <v>41</v>
      </c>
      <c r="I55" s="173">
        <v>9.0</v>
      </c>
      <c r="J55" s="123" t="s">
        <v>997</v>
      </c>
      <c r="K55" s="168" t="s">
        <v>41</v>
      </c>
      <c r="L55" s="98">
        <v>9.0</v>
      </c>
      <c r="M55" s="34" t="s">
        <v>997</v>
      </c>
      <c r="N55" s="99" t="s">
        <v>41</v>
      </c>
      <c r="O55" s="127"/>
      <c r="P55" s="100" t="s">
        <v>998</v>
      </c>
      <c r="Q55" s="161"/>
    </row>
    <row r="56">
      <c r="A56" s="160"/>
      <c r="B56" s="98" t="s">
        <v>169</v>
      </c>
      <c r="C56" s="99" t="s">
        <v>90</v>
      </c>
      <c r="D56" s="185" t="s">
        <v>1002</v>
      </c>
      <c r="E56" s="99" t="s">
        <v>992</v>
      </c>
      <c r="F56" s="173">
        <v>4.0</v>
      </c>
      <c r="G56" s="123" t="s">
        <v>948</v>
      </c>
      <c r="H56" s="168" t="s">
        <v>41</v>
      </c>
      <c r="I56" s="173">
        <v>10.0</v>
      </c>
      <c r="J56" s="123" t="s">
        <v>62</v>
      </c>
      <c r="K56" s="168" t="s">
        <v>41</v>
      </c>
      <c r="L56" s="98">
        <v>10.0</v>
      </c>
      <c r="M56" s="34" t="s">
        <v>62</v>
      </c>
      <c r="N56" s="99" t="s">
        <v>41</v>
      </c>
      <c r="O56" s="127"/>
      <c r="P56" s="100" t="s">
        <v>72</v>
      </c>
      <c r="Q56" s="161"/>
    </row>
    <row r="57">
      <c r="A57" s="160"/>
      <c r="B57" s="98" t="s">
        <v>169</v>
      </c>
      <c r="C57" s="99" t="s">
        <v>90</v>
      </c>
      <c r="D57" s="185" t="s">
        <v>1003</v>
      </c>
      <c r="E57" s="99" t="s">
        <v>992</v>
      </c>
      <c r="F57" s="171" t="s">
        <v>950</v>
      </c>
      <c r="G57" s="4" t="s">
        <v>950</v>
      </c>
      <c r="H57" s="168" t="s">
        <v>950</v>
      </c>
      <c r="I57" s="173">
        <v>9.0</v>
      </c>
      <c r="J57" s="123" t="s">
        <v>62</v>
      </c>
      <c r="K57" s="168" t="s">
        <v>41</v>
      </c>
      <c r="L57" s="127"/>
      <c r="N57" s="99" t="s">
        <v>41</v>
      </c>
      <c r="O57" s="127"/>
      <c r="P57" s="100" t="s">
        <v>72</v>
      </c>
      <c r="Q57" s="161"/>
    </row>
    <row r="58">
      <c r="A58" s="160"/>
      <c r="B58" s="98" t="s">
        <v>169</v>
      </c>
      <c r="C58" s="99" t="s">
        <v>188</v>
      </c>
      <c r="D58" s="185" t="s">
        <v>1004</v>
      </c>
      <c r="E58" s="99" t="s">
        <v>188</v>
      </c>
      <c r="F58" s="171" t="s">
        <v>1005</v>
      </c>
      <c r="H58" s="105"/>
      <c r="I58" s="173">
        <v>10.0</v>
      </c>
      <c r="J58" s="123" t="s">
        <v>73</v>
      </c>
      <c r="K58" s="168" t="s">
        <v>1006</v>
      </c>
      <c r="L58" s="98">
        <v>10.0</v>
      </c>
      <c r="M58" s="34" t="s">
        <v>73</v>
      </c>
      <c r="N58" s="99" t="s">
        <v>41</v>
      </c>
      <c r="O58" s="173">
        <v>8.0</v>
      </c>
      <c r="P58" s="100" t="s">
        <v>960</v>
      </c>
      <c r="Q58" s="161"/>
    </row>
    <row r="59">
      <c r="A59" s="160"/>
      <c r="B59" s="98" t="s">
        <v>169</v>
      </c>
      <c r="C59" s="99" t="s">
        <v>1007</v>
      </c>
      <c r="D59" s="185" t="s">
        <v>1008</v>
      </c>
      <c r="E59" s="99" t="s">
        <v>1007</v>
      </c>
      <c r="F59" s="171" t="s">
        <v>950</v>
      </c>
      <c r="G59" s="4" t="s">
        <v>950</v>
      </c>
      <c r="H59" s="168" t="s">
        <v>950</v>
      </c>
      <c r="I59" s="171" t="s">
        <v>1009</v>
      </c>
      <c r="K59" s="93"/>
      <c r="L59" s="171" t="s">
        <v>1009</v>
      </c>
      <c r="N59" s="93"/>
      <c r="O59" s="127"/>
      <c r="P59" s="100" t="s">
        <v>72</v>
      </c>
      <c r="Q59" s="161"/>
    </row>
    <row r="60">
      <c r="A60" s="160"/>
      <c r="B60" s="98" t="s">
        <v>169</v>
      </c>
      <c r="C60" s="99" t="s">
        <v>1007</v>
      </c>
      <c r="D60" s="185" t="s">
        <v>1010</v>
      </c>
      <c r="E60" s="99" t="s">
        <v>1007</v>
      </c>
      <c r="F60" s="171" t="s">
        <v>950</v>
      </c>
      <c r="G60" s="4" t="s">
        <v>950</v>
      </c>
      <c r="H60" s="168" t="s">
        <v>950</v>
      </c>
      <c r="I60" s="171" t="s">
        <v>1009</v>
      </c>
      <c r="K60" s="93"/>
      <c r="L60" s="171" t="s">
        <v>1009</v>
      </c>
      <c r="N60" s="93"/>
      <c r="O60" s="127"/>
      <c r="P60" s="100" t="s">
        <v>72</v>
      </c>
      <c r="Q60" s="161"/>
    </row>
    <row r="61">
      <c r="A61" s="160"/>
      <c r="B61" s="98" t="s">
        <v>169</v>
      </c>
      <c r="C61" s="99" t="s">
        <v>1007</v>
      </c>
      <c r="D61" s="185" t="s">
        <v>1011</v>
      </c>
      <c r="E61" s="99" t="s">
        <v>1007</v>
      </c>
      <c r="F61" s="171" t="s">
        <v>950</v>
      </c>
      <c r="G61" s="4" t="s">
        <v>950</v>
      </c>
      <c r="H61" s="168" t="s">
        <v>950</v>
      </c>
      <c r="I61" s="171" t="s">
        <v>1007</v>
      </c>
      <c r="K61" s="93"/>
      <c r="L61" s="171" t="s">
        <v>1007</v>
      </c>
      <c r="N61" s="93"/>
      <c r="O61" s="127"/>
      <c r="P61" s="100" t="s">
        <v>72</v>
      </c>
      <c r="Q61" s="161"/>
    </row>
    <row r="62">
      <c r="A62" s="160"/>
      <c r="B62" s="98" t="s">
        <v>169</v>
      </c>
      <c r="C62" s="99" t="s">
        <v>1007</v>
      </c>
      <c r="D62" s="185" t="s">
        <v>1012</v>
      </c>
      <c r="E62" s="99" t="s">
        <v>1007</v>
      </c>
      <c r="F62" s="171" t="s">
        <v>950</v>
      </c>
      <c r="G62" s="4" t="s">
        <v>950</v>
      </c>
      <c r="H62" s="168" t="s">
        <v>950</v>
      </c>
      <c r="I62" s="171" t="s">
        <v>1007</v>
      </c>
      <c r="K62" s="93"/>
      <c r="L62" s="171" t="s">
        <v>1007</v>
      </c>
      <c r="N62" s="93"/>
      <c r="O62" s="127"/>
      <c r="P62" s="100" t="s">
        <v>72</v>
      </c>
      <c r="Q62" s="161"/>
    </row>
    <row r="63">
      <c r="A63" s="160"/>
      <c r="B63" s="98" t="s">
        <v>169</v>
      </c>
      <c r="C63" s="99" t="s">
        <v>1013</v>
      </c>
      <c r="D63" s="185" t="s">
        <v>1014</v>
      </c>
      <c r="E63" s="99" t="s">
        <v>179</v>
      </c>
      <c r="F63" s="173">
        <v>4.0</v>
      </c>
      <c r="G63" s="123" t="s">
        <v>944</v>
      </c>
      <c r="H63" s="168" t="s">
        <v>41</v>
      </c>
      <c r="I63" s="173">
        <v>6.0</v>
      </c>
      <c r="J63" s="123" t="s">
        <v>62</v>
      </c>
      <c r="K63" s="168" t="s">
        <v>41</v>
      </c>
      <c r="L63" s="98">
        <v>6.0</v>
      </c>
      <c r="M63" s="34" t="s">
        <v>62</v>
      </c>
      <c r="N63" s="99" t="s">
        <v>41</v>
      </c>
      <c r="O63" s="98">
        <v>5.0</v>
      </c>
      <c r="P63" s="100" t="s">
        <v>72</v>
      </c>
      <c r="Q63" s="161"/>
    </row>
    <row r="64">
      <c r="A64" s="160"/>
      <c r="B64" s="98" t="s">
        <v>169</v>
      </c>
      <c r="C64" s="99" t="s">
        <v>1013</v>
      </c>
      <c r="D64" s="185" t="s">
        <v>1015</v>
      </c>
      <c r="E64" s="99" t="s">
        <v>179</v>
      </c>
      <c r="F64" s="173">
        <v>4.0</v>
      </c>
      <c r="G64" s="123" t="s">
        <v>944</v>
      </c>
      <c r="H64" s="168" t="s">
        <v>41</v>
      </c>
      <c r="I64" s="173">
        <v>6.0</v>
      </c>
      <c r="J64" s="123" t="s">
        <v>62</v>
      </c>
      <c r="K64" s="168" t="s">
        <v>41</v>
      </c>
      <c r="L64" s="98">
        <v>6.0</v>
      </c>
      <c r="M64" s="34" t="s">
        <v>62</v>
      </c>
      <c r="N64" s="99" t="s">
        <v>41</v>
      </c>
      <c r="O64" s="98">
        <v>5.0</v>
      </c>
      <c r="P64" s="100" t="s">
        <v>72</v>
      </c>
      <c r="Q64" s="161"/>
    </row>
    <row r="65">
      <c r="A65" s="160"/>
      <c r="B65" s="98" t="s">
        <v>169</v>
      </c>
      <c r="C65" s="99" t="s">
        <v>1013</v>
      </c>
      <c r="D65" s="185" t="s">
        <v>1016</v>
      </c>
      <c r="E65" s="99" t="s">
        <v>179</v>
      </c>
      <c r="F65" s="171" t="s">
        <v>950</v>
      </c>
      <c r="G65" s="4" t="s">
        <v>950</v>
      </c>
      <c r="H65" s="168" t="s">
        <v>950</v>
      </c>
      <c r="I65" s="171" t="s">
        <v>950</v>
      </c>
      <c r="J65" s="4" t="s">
        <v>950</v>
      </c>
      <c r="K65" s="168" t="s">
        <v>950</v>
      </c>
      <c r="L65" s="171" t="s">
        <v>950</v>
      </c>
      <c r="M65" s="4" t="s">
        <v>950</v>
      </c>
      <c r="N65" s="168" t="s">
        <v>950</v>
      </c>
      <c r="O65" s="98">
        <v>5.0</v>
      </c>
      <c r="P65" s="100" t="s">
        <v>72</v>
      </c>
      <c r="Q65" s="161"/>
    </row>
    <row r="66">
      <c r="A66" s="160"/>
      <c r="B66" s="98" t="s">
        <v>169</v>
      </c>
      <c r="C66" s="99" t="s">
        <v>1013</v>
      </c>
      <c r="D66" s="185" t="s">
        <v>1017</v>
      </c>
      <c r="E66" s="99" t="s">
        <v>179</v>
      </c>
      <c r="F66" s="171" t="s">
        <v>950</v>
      </c>
      <c r="G66" s="4" t="s">
        <v>950</v>
      </c>
      <c r="H66" s="168" t="s">
        <v>950</v>
      </c>
      <c r="I66" s="173">
        <v>6.0</v>
      </c>
      <c r="J66" s="123" t="s">
        <v>62</v>
      </c>
      <c r="K66" s="168" t="s">
        <v>41</v>
      </c>
      <c r="L66" s="127"/>
      <c r="N66" s="99" t="s">
        <v>41</v>
      </c>
      <c r="O66" s="127"/>
      <c r="P66" s="100" t="s">
        <v>72</v>
      </c>
      <c r="Q66" s="161"/>
    </row>
    <row r="67">
      <c r="A67" s="160"/>
      <c r="B67" s="98" t="s">
        <v>169</v>
      </c>
      <c r="C67" s="99" t="s">
        <v>1013</v>
      </c>
      <c r="D67" s="185" t="s">
        <v>1018</v>
      </c>
      <c r="E67" s="99" t="s">
        <v>179</v>
      </c>
      <c r="F67" s="173">
        <v>5.0</v>
      </c>
      <c r="G67" s="123" t="s">
        <v>944</v>
      </c>
      <c r="H67" s="168" t="s">
        <v>41</v>
      </c>
      <c r="I67" s="173">
        <v>7.0</v>
      </c>
      <c r="J67" s="123" t="s">
        <v>62</v>
      </c>
      <c r="K67" s="168" t="s">
        <v>41</v>
      </c>
      <c r="L67" s="98">
        <v>7.0</v>
      </c>
      <c r="M67" s="34" t="s">
        <v>62</v>
      </c>
      <c r="N67" s="99" t="s">
        <v>41</v>
      </c>
      <c r="O67" s="98">
        <v>5.0</v>
      </c>
      <c r="P67" s="100" t="s">
        <v>72</v>
      </c>
      <c r="Q67" s="161"/>
    </row>
    <row r="68">
      <c r="A68" s="160"/>
      <c r="B68" s="98" t="s">
        <v>169</v>
      </c>
      <c r="C68" s="99" t="s">
        <v>1013</v>
      </c>
      <c r="D68" s="185" t="s">
        <v>1019</v>
      </c>
      <c r="E68" s="99" t="s">
        <v>179</v>
      </c>
      <c r="F68" s="173">
        <v>5.0</v>
      </c>
      <c r="G68" s="123" t="s">
        <v>944</v>
      </c>
      <c r="H68" s="168" t="s">
        <v>41</v>
      </c>
      <c r="I68" s="173">
        <v>7.0</v>
      </c>
      <c r="J68" s="123" t="s">
        <v>62</v>
      </c>
      <c r="K68" s="168" t="s">
        <v>41</v>
      </c>
      <c r="L68" s="98">
        <v>7.0</v>
      </c>
      <c r="M68" s="34" t="s">
        <v>62</v>
      </c>
      <c r="N68" s="99" t="s">
        <v>41</v>
      </c>
      <c r="O68" s="98">
        <v>5.0</v>
      </c>
      <c r="P68" s="100" t="s">
        <v>72</v>
      </c>
      <c r="Q68" s="161"/>
    </row>
    <row r="69">
      <c r="A69" s="160"/>
      <c r="B69" s="98" t="s">
        <v>169</v>
      </c>
      <c r="C69" s="99" t="s">
        <v>1013</v>
      </c>
      <c r="D69" s="185" t="s">
        <v>1020</v>
      </c>
      <c r="E69" s="99" t="s">
        <v>179</v>
      </c>
      <c r="F69" s="171" t="s">
        <v>950</v>
      </c>
      <c r="G69" s="4" t="s">
        <v>950</v>
      </c>
      <c r="H69" s="168" t="s">
        <v>950</v>
      </c>
      <c r="I69" s="173">
        <v>6.0</v>
      </c>
      <c r="J69" s="123" t="s">
        <v>62</v>
      </c>
      <c r="K69" s="168" t="s">
        <v>41</v>
      </c>
      <c r="L69" s="127"/>
      <c r="N69" s="99" t="s">
        <v>41</v>
      </c>
      <c r="O69" s="98">
        <v>5.0</v>
      </c>
      <c r="P69" s="100" t="s">
        <v>72</v>
      </c>
      <c r="Q69" s="161"/>
    </row>
    <row r="70">
      <c r="A70" s="160"/>
      <c r="B70" s="98" t="s">
        <v>169</v>
      </c>
      <c r="C70" s="99" t="s">
        <v>1013</v>
      </c>
      <c r="D70" s="185" t="s">
        <v>1021</v>
      </c>
      <c r="E70" s="99" t="s">
        <v>179</v>
      </c>
      <c r="F70" s="171" t="s">
        <v>950</v>
      </c>
      <c r="G70" s="4" t="s">
        <v>950</v>
      </c>
      <c r="H70" s="168" t="s">
        <v>950</v>
      </c>
      <c r="I70" s="173">
        <v>7.0</v>
      </c>
      <c r="J70" s="123" t="s">
        <v>62</v>
      </c>
      <c r="K70" s="168" t="s">
        <v>41</v>
      </c>
      <c r="L70" s="98">
        <v>7.0</v>
      </c>
      <c r="M70" s="34" t="s">
        <v>62</v>
      </c>
      <c r="N70" s="99" t="s">
        <v>41</v>
      </c>
      <c r="O70" s="98">
        <v>5.0</v>
      </c>
      <c r="P70" s="100" t="s">
        <v>72</v>
      </c>
      <c r="Q70" s="161"/>
    </row>
    <row r="71">
      <c r="A71" s="160"/>
      <c r="B71" s="98" t="s">
        <v>169</v>
      </c>
      <c r="C71" s="99" t="s">
        <v>1013</v>
      </c>
      <c r="D71" s="185" t="s">
        <v>116</v>
      </c>
      <c r="E71" s="99" t="s">
        <v>179</v>
      </c>
      <c r="F71" s="171" t="s">
        <v>950</v>
      </c>
      <c r="G71" s="4" t="s">
        <v>950</v>
      </c>
      <c r="H71" s="168" t="s">
        <v>950</v>
      </c>
      <c r="I71" s="173">
        <v>6.0</v>
      </c>
      <c r="J71" s="123" t="s">
        <v>62</v>
      </c>
      <c r="K71" s="168" t="s">
        <v>41</v>
      </c>
      <c r="L71" s="127"/>
      <c r="N71" s="99" t="s">
        <v>41</v>
      </c>
      <c r="O71" s="127"/>
      <c r="P71" s="100" t="s">
        <v>72</v>
      </c>
      <c r="Q71" s="161"/>
    </row>
    <row r="72">
      <c r="A72" s="160"/>
      <c r="B72" s="98" t="s">
        <v>169</v>
      </c>
      <c r="C72" s="99" t="s">
        <v>1013</v>
      </c>
      <c r="D72" s="185" t="s">
        <v>1022</v>
      </c>
      <c r="E72" s="99" t="s">
        <v>179</v>
      </c>
      <c r="F72" s="171" t="s">
        <v>950</v>
      </c>
      <c r="G72" s="4" t="s">
        <v>950</v>
      </c>
      <c r="H72" s="168" t="s">
        <v>950</v>
      </c>
      <c r="I72" s="173">
        <v>7.0</v>
      </c>
      <c r="J72" s="123" t="s">
        <v>62</v>
      </c>
      <c r="K72" s="168" t="s">
        <v>41</v>
      </c>
      <c r="L72" s="127"/>
      <c r="N72" s="99" t="s">
        <v>41</v>
      </c>
      <c r="O72" s="127"/>
      <c r="P72" s="100" t="s">
        <v>72</v>
      </c>
      <c r="Q72" s="161"/>
    </row>
    <row r="73">
      <c r="A73" s="160"/>
      <c r="B73" s="98" t="s">
        <v>169</v>
      </c>
      <c r="C73" s="99" t="s">
        <v>1013</v>
      </c>
      <c r="D73" s="185" t="s">
        <v>1023</v>
      </c>
      <c r="E73" s="99" t="s">
        <v>179</v>
      </c>
      <c r="F73" s="171" t="s">
        <v>950</v>
      </c>
      <c r="G73" s="4" t="s">
        <v>950</v>
      </c>
      <c r="H73" s="168" t="s">
        <v>950</v>
      </c>
      <c r="I73" s="173">
        <v>6.0</v>
      </c>
      <c r="J73" s="123" t="s">
        <v>62</v>
      </c>
      <c r="K73" s="168" t="s">
        <v>41</v>
      </c>
      <c r="L73" s="127"/>
      <c r="N73" s="99" t="s">
        <v>41</v>
      </c>
      <c r="O73" s="127"/>
      <c r="P73" s="100" t="s">
        <v>72</v>
      </c>
      <c r="Q73" s="161"/>
    </row>
    <row r="74">
      <c r="A74" s="160"/>
      <c r="B74" s="98" t="s">
        <v>169</v>
      </c>
      <c r="C74" s="99" t="s">
        <v>1024</v>
      </c>
      <c r="D74" s="185" t="s">
        <v>1025</v>
      </c>
      <c r="E74" s="99" t="s">
        <v>1026</v>
      </c>
      <c r="F74" s="173">
        <v>5.0</v>
      </c>
      <c r="G74" s="123" t="s">
        <v>944</v>
      </c>
      <c r="H74" s="168" t="s">
        <v>41</v>
      </c>
      <c r="I74" s="173">
        <v>8.0</v>
      </c>
      <c r="J74" s="123" t="s">
        <v>62</v>
      </c>
      <c r="K74" s="168" t="s">
        <v>41</v>
      </c>
      <c r="L74" s="98">
        <v>8.0</v>
      </c>
      <c r="M74" s="34" t="s">
        <v>62</v>
      </c>
      <c r="N74" s="99" t="s">
        <v>41</v>
      </c>
      <c r="O74" s="98">
        <v>6.0</v>
      </c>
      <c r="P74" s="100" t="s">
        <v>72</v>
      </c>
      <c r="Q74" s="161"/>
    </row>
    <row r="75">
      <c r="A75" s="160"/>
      <c r="B75" s="98" t="s">
        <v>169</v>
      </c>
      <c r="C75" s="99" t="s">
        <v>1024</v>
      </c>
      <c r="D75" s="185" t="s">
        <v>1027</v>
      </c>
      <c r="E75" s="99" t="s">
        <v>1026</v>
      </c>
      <c r="F75" s="173">
        <v>5.0</v>
      </c>
      <c r="G75" s="123" t="s">
        <v>944</v>
      </c>
      <c r="H75" s="168" t="s">
        <v>41</v>
      </c>
      <c r="I75" s="173">
        <v>8.0</v>
      </c>
      <c r="J75" s="123" t="s">
        <v>62</v>
      </c>
      <c r="K75" s="168" t="s">
        <v>41</v>
      </c>
      <c r="L75" s="98">
        <v>8.0</v>
      </c>
      <c r="M75" s="34" t="s">
        <v>62</v>
      </c>
      <c r="N75" s="99" t="s">
        <v>41</v>
      </c>
      <c r="O75" s="98">
        <v>6.0</v>
      </c>
      <c r="P75" s="100" t="s">
        <v>72</v>
      </c>
      <c r="Q75" s="161"/>
    </row>
    <row r="76">
      <c r="A76" s="160"/>
      <c r="B76" s="98" t="s">
        <v>169</v>
      </c>
      <c r="C76" s="99" t="s">
        <v>1024</v>
      </c>
      <c r="D76" s="185" t="s">
        <v>1028</v>
      </c>
      <c r="E76" s="99" t="s">
        <v>1026</v>
      </c>
      <c r="F76" s="173">
        <v>5.0</v>
      </c>
      <c r="G76" s="123" t="s">
        <v>944</v>
      </c>
      <c r="H76" s="168" t="s">
        <v>41</v>
      </c>
      <c r="I76" s="173">
        <v>8.0</v>
      </c>
      <c r="J76" s="123" t="s">
        <v>62</v>
      </c>
      <c r="K76" s="168" t="s">
        <v>41</v>
      </c>
      <c r="L76" s="98">
        <v>8.0</v>
      </c>
      <c r="M76" s="34" t="s">
        <v>62</v>
      </c>
      <c r="N76" s="99" t="s">
        <v>41</v>
      </c>
      <c r="O76" s="98">
        <v>6.0</v>
      </c>
      <c r="P76" s="100" t="s">
        <v>72</v>
      </c>
      <c r="Q76" s="161"/>
    </row>
    <row r="77">
      <c r="A77" s="160"/>
      <c r="B77" s="98" t="s">
        <v>169</v>
      </c>
      <c r="C77" s="99" t="s">
        <v>1024</v>
      </c>
      <c r="D77" s="185" t="s">
        <v>1029</v>
      </c>
      <c r="E77" s="99" t="s">
        <v>1026</v>
      </c>
      <c r="F77" s="171" t="s">
        <v>950</v>
      </c>
      <c r="G77" s="4" t="s">
        <v>950</v>
      </c>
      <c r="H77" s="105"/>
      <c r="I77" s="173">
        <v>8.0</v>
      </c>
      <c r="J77" s="123" t="s">
        <v>62</v>
      </c>
      <c r="K77" s="168" t="s">
        <v>41</v>
      </c>
      <c r="L77" s="127"/>
      <c r="N77" s="99" t="s">
        <v>41</v>
      </c>
      <c r="O77" s="127"/>
      <c r="P77" s="100" t="s">
        <v>72</v>
      </c>
      <c r="Q77" s="161"/>
    </row>
    <row r="78">
      <c r="A78" s="160"/>
      <c r="B78" s="98" t="s">
        <v>169</v>
      </c>
      <c r="C78" s="99" t="s">
        <v>1024</v>
      </c>
      <c r="D78" s="185" t="s">
        <v>1030</v>
      </c>
      <c r="E78" s="99" t="s">
        <v>1026</v>
      </c>
      <c r="F78" s="171" t="s">
        <v>950</v>
      </c>
      <c r="G78" s="4" t="s">
        <v>950</v>
      </c>
      <c r="H78" s="105"/>
      <c r="I78" s="173">
        <v>8.0</v>
      </c>
      <c r="J78" s="123" t="s">
        <v>62</v>
      </c>
      <c r="K78" s="168" t="s">
        <v>41</v>
      </c>
      <c r="L78" s="127"/>
      <c r="N78" s="99" t="s">
        <v>41</v>
      </c>
      <c r="O78" s="127"/>
      <c r="P78" s="100" t="s">
        <v>72</v>
      </c>
      <c r="Q78" s="161"/>
    </row>
    <row r="79">
      <c r="A79" s="160"/>
      <c r="B79" s="98" t="s">
        <v>169</v>
      </c>
      <c r="C79" s="99" t="s">
        <v>1024</v>
      </c>
      <c r="D79" s="185" t="s">
        <v>1031</v>
      </c>
      <c r="E79" s="99" t="s">
        <v>1026</v>
      </c>
      <c r="F79" s="171" t="s">
        <v>950</v>
      </c>
      <c r="G79" s="4" t="s">
        <v>950</v>
      </c>
      <c r="H79" s="105"/>
      <c r="I79" s="173">
        <v>8.0</v>
      </c>
      <c r="J79" s="123" t="s">
        <v>62</v>
      </c>
      <c r="K79" s="168" t="s">
        <v>41</v>
      </c>
      <c r="L79" s="127"/>
      <c r="N79" s="99" t="s">
        <v>41</v>
      </c>
      <c r="O79" s="127"/>
      <c r="P79" s="100" t="s">
        <v>72</v>
      </c>
      <c r="Q79" s="161"/>
    </row>
    <row r="80">
      <c r="A80" s="160"/>
      <c r="B80" s="98" t="s">
        <v>169</v>
      </c>
      <c r="C80" s="99" t="s">
        <v>1024</v>
      </c>
      <c r="D80" s="185" t="s">
        <v>1032</v>
      </c>
      <c r="E80" s="99" t="s">
        <v>1026</v>
      </c>
      <c r="F80" s="171" t="s">
        <v>950</v>
      </c>
      <c r="G80" s="4" t="s">
        <v>950</v>
      </c>
      <c r="H80" s="105"/>
      <c r="I80" s="173">
        <v>8.0</v>
      </c>
      <c r="J80" s="123" t="s">
        <v>62</v>
      </c>
      <c r="K80" s="168" t="s">
        <v>41</v>
      </c>
      <c r="L80" s="127"/>
      <c r="N80" s="99" t="s">
        <v>41</v>
      </c>
      <c r="O80" s="127"/>
      <c r="P80" s="100" t="s">
        <v>72</v>
      </c>
      <c r="Q80" s="161"/>
    </row>
    <row r="81">
      <c r="A81" s="160"/>
      <c r="B81" s="98" t="s">
        <v>169</v>
      </c>
      <c r="C81" s="99" t="s">
        <v>1024</v>
      </c>
      <c r="D81" s="185" t="s">
        <v>1033</v>
      </c>
      <c r="E81" s="99" t="s">
        <v>1034</v>
      </c>
      <c r="F81" s="173">
        <v>5.0</v>
      </c>
      <c r="G81" s="123" t="s">
        <v>977</v>
      </c>
      <c r="H81" s="168" t="s">
        <v>41</v>
      </c>
      <c r="I81" s="173">
        <v>7.0</v>
      </c>
      <c r="J81" s="123" t="s">
        <v>73</v>
      </c>
      <c r="K81" s="168" t="s">
        <v>41</v>
      </c>
      <c r="L81" s="98">
        <v>7.0</v>
      </c>
      <c r="M81" s="34" t="s">
        <v>73</v>
      </c>
      <c r="N81" s="99" t="s">
        <v>41</v>
      </c>
      <c r="O81" s="127"/>
      <c r="P81" s="100" t="s">
        <v>72</v>
      </c>
      <c r="Q81" s="161"/>
    </row>
    <row r="82">
      <c r="A82" s="160"/>
      <c r="B82" s="98" t="s">
        <v>169</v>
      </c>
      <c r="C82" s="99" t="s">
        <v>1024</v>
      </c>
      <c r="D82" s="185" t="s">
        <v>1035</v>
      </c>
      <c r="E82" s="99" t="s">
        <v>1034</v>
      </c>
      <c r="F82" s="173">
        <v>6.0</v>
      </c>
      <c r="G82" s="123" t="s">
        <v>977</v>
      </c>
      <c r="H82" s="168" t="s">
        <v>41</v>
      </c>
      <c r="I82" s="173">
        <v>9.0</v>
      </c>
      <c r="J82" s="123" t="s">
        <v>73</v>
      </c>
      <c r="K82" s="168" t="s">
        <v>41</v>
      </c>
      <c r="L82" s="98">
        <v>9.0</v>
      </c>
      <c r="M82" s="34" t="s">
        <v>73</v>
      </c>
      <c r="N82" s="99" t="s">
        <v>41</v>
      </c>
      <c r="O82" s="127"/>
      <c r="P82" s="100" t="s">
        <v>72</v>
      </c>
      <c r="Q82" s="161"/>
    </row>
    <row r="83">
      <c r="A83" s="160"/>
      <c r="B83" s="98" t="s">
        <v>169</v>
      </c>
      <c r="C83" s="99" t="s">
        <v>1024</v>
      </c>
      <c r="D83" s="98" t="s">
        <v>1036</v>
      </c>
      <c r="E83" s="99" t="s">
        <v>1034</v>
      </c>
      <c r="F83" s="171" t="s">
        <v>950</v>
      </c>
      <c r="G83" s="4" t="s">
        <v>950</v>
      </c>
      <c r="H83" s="168" t="s">
        <v>950</v>
      </c>
      <c r="I83" s="173">
        <v>7.0</v>
      </c>
      <c r="J83" s="123" t="s">
        <v>73</v>
      </c>
      <c r="K83" s="168" t="s">
        <v>41</v>
      </c>
      <c r="L83" s="127"/>
      <c r="N83" s="99" t="s">
        <v>41</v>
      </c>
      <c r="O83" s="98">
        <v>7.0</v>
      </c>
      <c r="P83" s="100" t="s">
        <v>72</v>
      </c>
      <c r="Q83" s="161"/>
    </row>
    <row r="84">
      <c r="A84" s="160"/>
      <c r="B84" s="98" t="s">
        <v>169</v>
      </c>
      <c r="C84" s="99" t="s">
        <v>1024</v>
      </c>
      <c r="D84" s="98" t="s">
        <v>1037</v>
      </c>
      <c r="E84" s="99" t="s">
        <v>1034</v>
      </c>
      <c r="F84" s="171" t="s">
        <v>950</v>
      </c>
      <c r="G84" s="4" t="s">
        <v>950</v>
      </c>
      <c r="H84" s="168" t="s">
        <v>950</v>
      </c>
      <c r="I84" s="173">
        <v>7.0</v>
      </c>
      <c r="J84" s="123" t="s">
        <v>73</v>
      </c>
      <c r="K84" s="168" t="s">
        <v>41</v>
      </c>
      <c r="L84" s="127"/>
      <c r="N84" s="99" t="s">
        <v>41</v>
      </c>
      <c r="O84" s="127"/>
      <c r="P84" s="100" t="s">
        <v>72</v>
      </c>
      <c r="Q84" s="161"/>
    </row>
    <row r="85">
      <c r="A85" s="160"/>
      <c r="B85" s="98" t="s">
        <v>169</v>
      </c>
      <c r="C85" s="99" t="s">
        <v>1024</v>
      </c>
      <c r="D85" s="185" t="s">
        <v>1038</v>
      </c>
      <c r="E85" s="99" t="s">
        <v>1039</v>
      </c>
      <c r="F85" s="173">
        <v>6.0</v>
      </c>
      <c r="G85" s="123" t="s">
        <v>977</v>
      </c>
      <c r="H85" s="168" t="s">
        <v>41</v>
      </c>
      <c r="I85" s="173">
        <v>14.0</v>
      </c>
      <c r="J85" s="123" t="s">
        <v>73</v>
      </c>
      <c r="K85" s="168" t="s">
        <v>41</v>
      </c>
      <c r="L85" s="98">
        <v>14.0</v>
      </c>
      <c r="M85" s="34" t="s">
        <v>73</v>
      </c>
      <c r="N85" s="99" t="s">
        <v>41</v>
      </c>
      <c r="O85" s="98">
        <v>8.0</v>
      </c>
      <c r="P85" s="100" t="s">
        <v>72</v>
      </c>
      <c r="Q85" s="161"/>
    </row>
    <row r="86">
      <c r="A86" s="160"/>
      <c r="B86" s="98" t="s">
        <v>169</v>
      </c>
      <c r="C86" s="99" t="s">
        <v>1024</v>
      </c>
      <c r="D86" s="185" t="s">
        <v>1040</v>
      </c>
      <c r="E86" s="99" t="s">
        <v>1039</v>
      </c>
      <c r="F86" s="171" t="s">
        <v>950</v>
      </c>
      <c r="G86" s="4" t="s">
        <v>950</v>
      </c>
      <c r="H86" s="168" t="s">
        <v>950</v>
      </c>
      <c r="I86" s="173">
        <v>14.0</v>
      </c>
      <c r="J86" s="123" t="s">
        <v>73</v>
      </c>
      <c r="K86" s="168" t="s">
        <v>41</v>
      </c>
      <c r="L86" s="127"/>
      <c r="N86" s="99" t="s">
        <v>41</v>
      </c>
      <c r="O86" s="98">
        <v>7.0</v>
      </c>
      <c r="P86" s="100" t="s">
        <v>72</v>
      </c>
      <c r="Q86" s="161"/>
    </row>
    <row r="87">
      <c r="A87" s="160"/>
      <c r="B87" s="98" t="s">
        <v>169</v>
      </c>
      <c r="C87" s="99" t="s">
        <v>1024</v>
      </c>
      <c r="D87" s="185" t="s">
        <v>1041</v>
      </c>
      <c r="E87" s="99" t="s">
        <v>178</v>
      </c>
      <c r="F87" s="173">
        <v>4.0</v>
      </c>
      <c r="G87" s="123" t="s">
        <v>944</v>
      </c>
      <c r="H87" s="168" t="s">
        <v>41</v>
      </c>
      <c r="I87" s="173">
        <v>8.0</v>
      </c>
      <c r="J87" s="123" t="s">
        <v>73</v>
      </c>
      <c r="K87" s="168" t="s">
        <v>41</v>
      </c>
      <c r="L87" s="98">
        <v>8.0</v>
      </c>
      <c r="M87" s="34" t="s">
        <v>73</v>
      </c>
      <c r="N87" s="99" t="s">
        <v>41</v>
      </c>
      <c r="O87" s="127"/>
      <c r="P87" s="100" t="s">
        <v>72</v>
      </c>
      <c r="Q87" s="161"/>
    </row>
    <row r="88">
      <c r="A88" s="160"/>
      <c r="B88" s="98" t="s">
        <v>169</v>
      </c>
      <c r="C88" s="99" t="s">
        <v>1024</v>
      </c>
      <c r="D88" s="185" t="s">
        <v>1042</v>
      </c>
      <c r="E88" s="99" t="s">
        <v>178</v>
      </c>
      <c r="F88" s="173">
        <v>3.0</v>
      </c>
      <c r="G88" s="123" t="s">
        <v>944</v>
      </c>
      <c r="H88" s="168" t="s">
        <v>41</v>
      </c>
      <c r="I88" s="173">
        <v>10.0</v>
      </c>
      <c r="J88" s="123" t="s">
        <v>73</v>
      </c>
      <c r="K88" s="168" t="s">
        <v>41</v>
      </c>
      <c r="L88" s="98">
        <v>10.0</v>
      </c>
      <c r="M88" s="34" t="s">
        <v>73</v>
      </c>
      <c r="N88" s="99" t="s">
        <v>41</v>
      </c>
      <c r="O88" s="127"/>
      <c r="P88" s="100" t="s">
        <v>72</v>
      </c>
      <c r="Q88" s="161"/>
    </row>
    <row r="89">
      <c r="A89" s="160"/>
      <c r="B89" s="98" t="s">
        <v>169</v>
      </c>
      <c r="C89" s="99" t="s">
        <v>1024</v>
      </c>
      <c r="D89" s="185" t="s">
        <v>1043</v>
      </c>
      <c r="E89" s="99" t="s">
        <v>178</v>
      </c>
      <c r="F89" s="171" t="s">
        <v>950</v>
      </c>
      <c r="G89" s="4" t="s">
        <v>950</v>
      </c>
      <c r="H89" s="168" t="s">
        <v>950</v>
      </c>
      <c r="I89" s="173">
        <v>9.0</v>
      </c>
      <c r="J89" s="123" t="s">
        <v>73</v>
      </c>
      <c r="K89" s="168" t="s">
        <v>41</v>
      </c>
      <c r="L89" s="127"/>
      <c r="N89" s="99" t="s">
        <v>41</v>
      </c>
      <c r="O89" s="173">
        <v>9.0</v>
      </c>
      <c r="P89" s="100" t="s">
        <v>998</v>
      </c>
      <c r="Q89" s="161"/>
    </row>
    <row r="90">
      <c r="A90" s="160"/>
      <c r="B90" s="98" t="s">
        <v>169</v>
      </c>
      <c r="C90" s="99" t="s">
        <v>1024</v>
      </c>
      <c r="D90" s="185" t="s">
        <v>1044</v>
      </c>
      <c r="E90" s="99" t="s">
        <v>178</v>
      </c>
      <c r="F90" s="171" t="s">
        <v>950</v>
      </c>
      <c r="G90" s="4" t="s">
        <v>950</v>
      </c>
      <c r="H90" s="168" t="s">
        <v>950</v>
      </c>
      <c r="I90" s="173">
        <v>9.0</v>
      </c>
      <c r="J90" s="123" t="s">
        <v>73</v>
      </c>
      <c r="K90" s="168" t="s">
        <v>41</v>
      </c>
      <c r="L90" s="127"/>
      <c r="N90" s="99" t="s">
        <v>41</v>
      </c>
      <c r="O90" s="127"/>
      <c r="P90" s="100" t="s">
        <v>72</v>
      </c>
      <c r="Q90" s="161"/>
    </row>
    <row r="91">
      <c r="A91" s="160"/>
      <c r="B91" s="144" t="s">
        <v>168</v>
      </c>
      <c r="C91" s="145"/>
      <c r="D91" s="186" t="s">
        <v>1045</v>
      </c>
      <c r="E91" s="145"/>
      <c r="F91" s="176" t="s">
        <v>950</v>
      </c>
      <c r="G91" s="177" t="s">
        <v>950</v>
      </c>
      <c r="H91" s="175" t="s">
        <v>950</v>
      </c>
      <c r="I91" s="187">
        <v>15.0</v>
      </c>
      <c r="J91" s="179" t="s">
        <v>62</v>
      </c>
      <c r="K91" s="175" t="s">
        <v>41</v>
      </c>
      <c r="L91" s="188"/>
      <c r="M91" s="69"/>
      <c r="N91" s="174" t="s">
        <v>41</v>
      </c>
      <c r="O91" s="188"/>
      <c r="P91" s="180" t="s">
        <v>72</v>
      </c>
      <c r="Q91" s="161"/>
    </row>
    <row r="92">
      <c r="A92" s="160"/>
      <c r="B92" s="57" t="s">
        <v>1046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9"/>
      <c r="Q92" s="161"/>
    </row>
    <row r="93">
      <c r="A93" s="160"/>
      <c r="B93" s="94" t="s">
        <v>193</v>
      </c>
      <c r="C93" s="162" t="s">
        <v>192</v>
      </c>
      <c r="D93" s="94" t="s">
        <v>1047</v>
      </c>
      <c r="E93" s="166" t="s">
        <v>1048</v>
      </c>
      <c r="F93" s="184">
        <v>5.0</v>
      </c>
      <c r="G93" s="165" t="s">
        <v>958</v>
      </c>
      <c r="H93" s="163" t="s">
        <v>41</v>
      </c>
      <c r="I93" s="184">
        <v>7.0</v>
      </c>
      <c r="J93" s="165" t="s">
        <v>73</v>
      </c>
      <c r="K93" s="163" t="s">
        <v>41</v>
      </c>
      <c r="L93" s="182"/>
      <c r="M93" s="154"/>
      <c r="N93" s="162" t="s">
        <v>41</v>
      </c>
      <c r="O93" s="94">
        <v>6.0</v>
      </c>
      <c r="P93" s="166" t="s">
        <v>72</v>
      </c>
      <c r="Q93" s="161"/>
    </row>
    <row r="94">
      <c r="A94" s="160"/>
      <c r="B94" s="98" t="s">
        <v>193</v>
      </c>
      <c r="C94" s="99" t="s">
        <v>192</v>
      </c>
      <c r="D94" s="98" t="s">
        <v>1049</v>
      </c>
      <c r="E94" s="100" t="s">
        <v>1048</v>
      </c>
      <c r="F94" s="171" t="s">
        <v>950</v>
      </c>
      <c r="G94" s="4" t="s">
        <v>950</v>
      </c>
      <c r="H94" s="168" t="s">
        <v>950</v>
      </c>
      <c r="I94" s="173">
        <v>7.0</v>
      </c>
      <c r="J94" s="123" t="s">
        <v>73</v>
      </c>
      <c r="K94" s="168" t="s">
        <v>41</v>
      </c>
      <c r="L94" s="127"/>
      <c r="N94" s="99" t="s">
        <v>41</v>
      </c>
      <c r="O94" s="127"/>
      <c r="P94" s="100" t="s">
        <v>72</v>
      </c>
      <c r="Q94" s="161"/>
    </row>
    <row r="95">
      <c r="A95" s="160"/>
      <c r="B95" s="98" t="s">
        <v>193</v>
      </c>
      <c r="C95" s="99" t="s">
        <v>192</v>
      </c>
      <c r="D95" s="98" t="s">
        <v>1050</v>
      </c>
      <c r="E95" s="100" t="s">
        <v>1048</v>
      </c>
      <c r="F95" s="171" t="s">
        <v>950</v>
      </c>
      <c r="G95" s="4" t="s">
        <v>950</v>
      </c>
      <c r="H95" s="168" t="s">
        <v>950</v>
      </c>
      <c r="I95" s="173">
        <v>7.0</v>
      </c>
      <c r="J95" s="123" t="s">
        <v>73</v>
      </c>
      <c r="K95" s="168" t="s">
        <v>41</v>
      </c>
      <c r="L95" s="127"/>
      <c r="N95" s="99" t="s">
        <v>41</v>
      </c>
      <c r="O95" s="127"/>
      <c r="P95" s="100" t="s">
        <v>72</v>
      </c>
      <c r="Q95" s="161"/>
    </row>
    <row r="96">
      <c r="A96" s="160"/>
      <c r="B96" s="98" t="s">
        <v>193</v>
      </c>
      <c r="C96" s="99" t="s">
        <v>192</v>
      </c>
      <c r="D96" s="98" t="s">
        <v>1051</v>
      </c>
      <c r="E96" s="100" t="s">
        <v>1048</v>
      </c>
      <c r="F96" s="171" t="s">
        <v>950</v>
      </c>
      <c r="G96" s="4" t="s">
        <v>950</v>
      </c>
      <c r="H96" s="168" t="s">
        <v>950</v>
      </c>
      <c r="I96" s="173">
        <v>7.0</v>
      </c>
      <c r="J96" s="123" t="s">
        <v>73</v>
      </c>
      <c r="K96" s="168" t="s">
        <v>41</v>
      </c>
      <c r="L96" s="127"/>
      <c r="N96" s="99" t="s">
        <v>41</v>
      </c>
      <c r="O96" s="127"/>
      <c r="P96" s="100" t="s">
        <v>72</v>
      </c>
      <c r="Q96" s="161"/>
    </row>
    <row r="97">
      <c r="A97" s="160"/>
      <c r="B97" s="98" t="s">
        <v>193</v>
      </c>
      <c r="C97" s="99" t="s">
        <v>192</v>
      </c>
      <c r="D97" s="98" t="s">
        <v>1052</v>
      </c>
      <c r="E97" s="100" t="s">
        <v>1053</v>
      </c>
      <c r="F97" s="173">
        <v>8.0</v>
      </c>
      <c r="G97" s="123" t="s">
        <v>964</v>
      </c>
      <c r="H97" s="168" t="s">
        <v>41</v>
      </c>
      <c r="I97" s="173">
        <v>9.0</v>
      </c>
      <c r="J97" s="123" t="s">
        <v>73</v>
      </c>
      <c r="K97" s="168" t="s">
        <v>41</v>
      </c>
      <c r="L97" s="127"/>
      <c r="N97" s="99" t="s">
        <v>41</v>
      </c>
      <c r="O97" s="98">
        <v>6.0</v>
      </c>
      <c r="P97" s="100" t="s">
        <v>72</v>
      </c>
      <c r="Q97" s="161"/>
    </row>
    <row r="98">
      <c r="A98" s="160"/>
      <c r="B98" s="98" t="s">
        <v>193</v>
      </c>
      <c r="C98" s="99" t="s">
        <v>192</v>
      </c>
      <c r="D98" s="98" t="s">
        <v>1052</v>
      </c>
      <c r="E98" s="100" t="s">
        <v>1053</v>
      </c>
      <c r="F98" s="173">
        <v>4.0</v>
      </c>
      <c r="G98" s="123" t="s">
        <v>948</v>
      </c>
      <c r="H98" s="168" t="s">
        <v>276</v>
      </c>
      <c r="I98" s="171" t="s">
        <v>950</v>
      </c>
      <c r="J98" s="4" t="s">
        <v>950</v>
      </c>
      <c r="K98" s="168" t="s">
        <v>950</v>
      </c>
      <c r="L98" s="171" t="s">
        <v>950</v>
      </c>
      <c r="M98" s="4" t="s">
        <v>950</v>
      </c>
      <c r="N98" s="168" t="s">
        <v>950</v>
      </c>
      <c r="O98" s="171" t="s">
        <v>950</v>
      </c>
      <c r="P98" s="168" t="s">
        <v>950</v>
      </c>
      <c r="Q98" s="161"/>
    </row>
    <row r="99">
      <c r="A99" s="160"/>
      <c r="B99" s="98" t="s">
        <v>193</v>
      </c>
      <c r="C99" s="99" t="s">
        <v>192</v>
      </c>
      <c r="D99" s="98" t="s">
        <v>1054</v>
      </c>
      <c r="E99" s="100" t="s">
        <v>1053</v>
      </c>
      <c r="F99" s="171" t="s">
        <v>950</v>
      </c>
      <c r="G99" s="4" t="s">
        <v>950</v>
      </c>
      <c r="H99" s="168" t="s">
        <v>950</v>
      </c>
      <c r="I99" s="173">
        <v>9.0</v>
      </c>
      <c r="J99" s="123" t="s">
        <v>73</v>
      </c>
      <c r="K99" s="168" t="s">
        <v>41</v>
      </c>
      <c r="L99" s="189"/>
      <c r="N99" s="99" t="s">
        <v>41</v>
      </c>
      <c r="O99" s="127"/>
      <c r="P99" s="100" t="s">
        <v>72</v>
      </c>
      <c r="Q99" s="161"/>
    </row>
    <row r="100">
      <c r="A100" s="160"/>
      <c r="B100" s="98" t="s">
        <v>193</v>
      </c>
      <c r="C100" s="99" t="s">
        <v>192</v>
      </c>
      <c r="D100" s="98" t="s">
        <v>1055</v>
      </c>
      <c r="E100" s="100" t="s">
        <v>1056</v>
      </c>
      <c r="F100" s="173">
        <v>12.0</v>
      </c>
      <c r="G100" s="123" t="s">
        <v>964</v>
      </c>
      <c r="H100" s="168" t="s">
        <v>41</v>
      </c>
      <c r="I100" s="173">
        <v>10.0</v>
      </c>
      <c r="J100" s="123" t="s">
        <v>73</v>
      </c>
      <c r="K100" s="168" t="s">
        <v>41</v>
      </c>
      <c r="L100" s="127"/>
      <c r="N100" s="99" t="s">
        <v>41</v>
      </c>
      <c r="O100" s="98">
        <v>7.0</v>
      </c>
      <c r="P100" s="100" t="s">
        <v>72</v>
      </c>
      <c r="Q100" s="161"/>
    </row>
    <row r="101">
      <c r="A101" s="160"/>
      <c r="B101" s="98" t="s">
        <v>193</v>
      </c>
      <c r="C101" s="99" t="s">
        <v>192</v>
      </c>
      <c r="D101" s="98" t="s">
        <v>1055</v>
      </c>
      <c r="E101" s="100" t="s">
        <v>1056</v>
      </c>
      <c r="F101" s="173">
        <v>6.0</v>
      </c>
      <c r="G101" s="123" t="s">
        <v>948</v>
      </c>
      <c r="H101" s="168" t="s">
        <v>276</v>
      </c>
      <c r="I101" s="171" t="s">
        <v>950</v>
      </c>
      <c r="J101" s="4" t="s">
        <v>950</v>
      </c>
      <c r="K101" s="168" t="s">
        <v>950</v>
      </c>
      <c r="L101" s="127"/>
      <c r="N101" s="99" t="s">
        <v>41</v>
      </c>
      <c r="O101" s="127"/>
      <c r="P101" s="100" t="s">
        <v>72</v>
      </c>
      <c r="Q101" s="161"/>
    </row>
    <row r="102">
      <c r="A102" s="160"/>
      <c r="B102" s="98" t="s">
        <v>193</v>
      </c>
      <c r="C102" s="99" t="s">
        <v>192</v>
      </c>
      <c r="D102" s="98" t="s">
        <v>1057</v>
      </c>
      <c r="E102" s="100" t="s">
        <v>1056</v>
      </c>
      <c r="F102" s="171" t="s">
        <v>950</v>
      </c>
      <c r="G102" s="4" t="s">
        <v>950</v>
      </c>
      <c r="H102" s="168" t="s">
        <v>950</v>
      </c>
      <c r="I102" s="173">
        <v>10.0</v>
      </c>
      <c r="J102" s="123" t="s">
        <v>73</v>
      </c>
      <c r="K102" s="168" t="s">
        <v>41</v>
      </c>
      <c r="L102" s="127"/>
      <c r="N102" s="99" t="s">
        <v>41</v>
      </c>
      <c r="O102" s="127"/>
      <c r="P102" s="100" t="s">
        <v>72</v>
      </c>
      <c r="Q102" s="161"/>
    </row>
    <row r="103">
      <c r="A103" s="160"/>
      <c r="B103" s="98" t="s">
        <v>193</v>
      </c>
      <c r="C103" s="99" t="s">
        <v>185</v>
      </c>
      <c r="D103" s="127"/>
      <c r="E103" s="100" t="s">
        <v>1058</v>
      </c>
      <c r="F103" s="127"/>
      <c r="G103" s="35"/>
      <c r="H103" s="105"/>
      <c r="I103" s="190"/>
      <c r="J103" s="191"/>
      <c r="K103" s="105"/>
      <c r="L103" s="127"/>
      <c r="N103" s="115"/>
      <c r="O103" s="127"/>
      <c r="P103" s="126"/>
      <c r="Q103" s="161"/>
    </row>
    <row r="104">
      <c r="A104" s="160"/>
      <c r="B104" s="98" t="s">
        <v>193</v>
      </c>
      <c r="C104" s="99" t="s">
        <v>185</v>
      </c>
      <c r="D104" s="127"/>
      <c r="E104" s="100" t="s">
        <v>1058</v>
      </c>
      <c r="F104" s="127"/>
      <c r="G104" s="35"/>
      <c r="H104" s="105"/>
      <c r="I104" s="190"/>
      <c r="J104" s="191"/>
      <c r="K104" s="105"/>
      <c r="L104" s="127"/>
      <c r="N104" s="115"/>
      <c r="O104" s="127"/>
      <c r="P104" s="126"/>
      <c r="Q104" s="161"/>
    </row>
    <row r="105">
      <c r="A105" s="160"/>
      <c r="B105" s="98" t="s">
        <v>193</v>
      </c>
      <c r="C105" s="99" t="s">
        <v>195</v>
      </c>
      <c r="D105" s="98" t="s">
        <v>195</v>
      </c>
      <c r="E105" s="100" t="s">
        <v>1059</v>
      </c>
      <c r="F105" s="173">
        <v>10.0</v>
      </c>
      <c r="G105" s="123" t="s">
        <v>1060</v>
      </c>
      <c r="H105" s="168" t="s">
        <v>41</v>
      </c>
      <c r="I105" s="173">
        <v>18.0</v>
      </c>
      <c r="J105" s="123" t="s">
        <v>1061</v>
      </c>
      <c r="K105" s="168" t="s">
        <v>41</v>
      </c>
      <c r="L105" s="127"/>
      <c r="N105" s="99" t="s">
        <v>41</v>
      </c>
      <c r="O105" s="127"/>
      <c r="P105" s="100" t="s">
        <v>72</v>
      </c>
      <c r="Q105" s="161"/>
    </row>
    <row r="106">
      <c r="A106" s="160"/>
      <c r="B106" s="98" t="s">
        <v>193</v>
      </c>
      <c r="C106" s="99" t="s">
        <v>195</v>
      </c>
      <c r="D106" s="98" t="s">
        <v>195</v>
      </c>
      <c r="E106" s="100" t="s">
        <v>1059</v>
      </c>
      <c r="F106" s="173">
        <v>5.0</v>
      </c>
      <c r="G106" s="123" t="s">
        <v>977</v>
      </c>
      <c r="H106" s="168" t="s">
        <v>276</v>
      </c>
      <c r="I106" s="171" t="s">
        <v>950</v>
      </c>
      <c r="J106" s="4" t="s">
        <v>950</v>
      </c>
      <c r="K106" s="168" t="s">
        <v>950</v>
      </c>
      <c r="L106" s="171" t="s">
        <v>950</v>
      </c>
      <c r="M106" s="4" t="s">
        <v>950</v>
      </c>
      <c r="N106" s="168" t="s">
        <v>950</v>
      </c>
      <c r="O106" s="171" t="s">
        <v>950</v>
      </c>
      <c r="P106" s="168" t="s">
        <v>950</v>
      </c>
      <c r="Q106" s="161"/>
    </row>
    <row r="107">
      <c r="A107" s="160"/>
      <c r="B107" s="98" t="s">
        <v>193</v>
      </c>
      <c r="C107" s="99" t="s">
        <v>195</v>
      </c>
      <c r="D107" s="98" t="s">
        <v>1062</v>
      </c>
      <c r="E107" s="100" t="s">
        <v>1059</v>
      </c>
      <c r="F107" s="171" t="s">
        <v>950</v>
      </c>
      <c r="G107" s="4" t="s">
        <v>950</v>
      </c>
      <c r="H107" s="168" t="s">
        <v>950</v>
      </c>
      <c r="I107" s="189"/>
      <c r="K107" s="168" t="s">
        <v>41</v>
      </c>
      <c r="L107" s="189"/>
      <c r="N107" s="99" t="s">
        <v>41</v>
      </c>
      <c r="O107" s="98">
        <v>10.0</v>
      </c>
      <c r="P107" s="100" t="s">
        <v>72</v>
      </c>
      <c r="Q107" s="161"/>
    </row>
    <row r="108">
      <c r="A108" s="160"/>
      <c r="B108" s="98" t="s">
        <v>193</v>
      </c>
      <c r="C108" s="99" t="s">
        <v>197</v>
      </c>
      <c r="D108" s="98" t="s">
        <v>197</v>
      </c>
      <c r="E108" s="100" t="s">
        <v>1063</v>
      </c>
      <c r="F108" s="171" t="s">
        <v>1064</v>
      </c>
      <c r="G108" s="93"/>
      <c r="H108" s="192" t="s">
        <v>41</v>
      </c>
      <c r="I108" s="173" t="s">
        <v>1064</v>
      </c>
      <c r="K108" s="168" t="s">
        <v>41</v>
      </c>
      <c r="L108" s="127"/>
      <c r="N108" s="99" t="s">
        <v>41</v>
      </c>
      <c r="O108" s="127"/>
      <c r="P108" s="100" t="s">
        <v>72</v>
      </c>
      <c r="Q108" s="161"/>
    </row>
    <row r="109">
      <c r="A109" s="160"/>
      <c r="B109" s="98" t="s">
        <v>193</v>
      </c>
      <c r="C109" s="99" t="s">
        <v>197</v>
      </c>
      <c r="D109" s="98" t="s">
        <v>1065</v>
      </c>
      <c r="E109" s="100" t="s">
        <v>1063</v>
      </c>
      <c r="F109" s="173">
        <v>12.0</v>
      </c>
      <c r="G109" s="123" t="s">
        <v>1066</v>
      </c>
      <c r="H109" s="168" t="s">
        <v>41</v>
      </c>
      <c r="I109" s="173">
        <v>16.0</v>
      </c>
      <c r="J109" s="123" t="s">
        <v>1061</v>
      </c>
      <c r="K109" s="168" t="s">
        <v>41</v>
      </c>
      <c r="L109" s="127"/>
      <c r="N109" s="99" t="s">
        <v>41</v>
      </c>
      <c r="O109" s="127"/>
      <c r="P109" s="100" t="s">
        <v>72</v>
      </c>
      <c r="Q109" s="161"/>
    </row>
    <row r="110">
      <c r="A110" s="160"/>
      <c r="B110" s="98" t="s">
        <v>193</v>
      </c>
      <c r="C110" s="99" t="s">
        <v>197</v>
      </c>
      <c r="D110" s="98" t="s">
        <v>1065</v>
      </c>
      <c r="E110" s="100" t="s">
        <v>1063</v>
      </c>
      <c r="F110" s="173">
        <v>6.0</v>
      </c>
      <c r="G110" s="123" t="s">
        <v>1060</v>
      </c>
      <c r="H110" s="168" t="s">
        <v>276</v>
      </c>
      <c r="I110" s="171" t="s">
        <v>950</v>
      </c>
      <c r="J110" s="4" t="s">
        <v>950</v>
      </c>
      <c r="K110" s="168" t="s">
        <v>950</v>
      </c>
      <c r="L110" s="171" t="s">
        <v>950</v>
      </c>
      <c r="M110" s="4" t="s">
        <v>950</v>
      </c>
      <c r="N110" s="168" t="s">
        <v>950</v>
      </c>
      <c r="O110" s="171" t="s">
        <v>950</v>
      </c>
      <c r="P110" s="168" t="s">
        <v>950</v>
      </c>
      <c r="Q110" s="161"/>
    </row>
    <row r="111">
      <c r="A111" s="160"/>
      <c r="B111" s="98" t="s">
        <v>193</v>
      </c>
      <c r="C111" s="99" t="s">
        <v>197</v>
      </c>
      <c r="D111" s="98" t="s">
        <v>1067</v>
      </c>
      <c r="E111" s="100" t="s">
        <v>1063</v>
      </c>
      <c r="F111" s="173">
        <v>5.0</v>
      </c>
      <c r="G111" s="123" t="s">
        <v>944</v>
      </c>
      <c r="H111" s="168" t="s">
        <v>41</v>
      </c>
      <c r="I111" s="173">
        <v>16.0</v>
      </c>
      <c r="J111" s="123" t="s">
        <v>1061</v>
      </c>
      <c r="K111" s="168" t="s">
        <v>41</v>
      </c>
      <c r="L111" s="127"/>
      <c r="N111" s="99" t="s">
        <v>41</v>
      </c>
      <c r="O111" s="127"/>
      <c r="P111" s="100" t="s">
        <v>72</v>
      </c>
      <c r="Q111" s="161"/>
    </row>
    <row r="112">
      <c r="A112" s="160"/>
      <c r="B112" s="144" t="s">
        <v>193</v>
      </c>
      <c r="C112" s="174" t="s">
        <v>197</v>
      </c>
      <c r="D112" s="144" t="s">
        <v>1068</v>
      </c>
      <c r="E112" s="180" t="s">
        <v>1063</v>
      </c>
      <c r="F112" s="187">
        <v>4.0</v>
      </c>
      <c r="G112" s="179" t="s">
        <v>1069</v>
      </c>
      <c r="H112" s="175" t="s">
        <v>41</v>
      </c>
      <c r="I112" s="187">
        <v>16.0</v>
      </c>
      <c r="J112" s="179" t="s">
        <v>1061</v>
      </c>
      <c r="K112" s="175" t="s">
        <v>41</v>
      </c>
      <c r="L112" s="188"/>
      <c r="M112" s="193"/>
      <c r="N112" s="174" t="s">
        <v>41</v>
      </c>
      <c r="O112" s="188"/>
      <c r="P112" s="180" t="s">
        <v>72</v>
      </c>
      <c r="Q112" s="161"/>
    </row>
    <row r="113" ht="6.75" customHeight="1">
      <c r="A113" s="155"/>
      <c r="B113" s="194"/>
      <c r="C113" s="194"/>
      <c r="D113" s="194"/>
      <c r="E113" s="195"/>
      <c r="F113" s="196"/>
      <c r="G113" s="195"/>
      <c r="H113" s="197"/>
      <c r="I113" s="196"/>
      <c r="J113" s="195"/>
      <c r="K113" s="197"/>
      <c r="L113" s="194"/>
      <c r="M113" s="194"/>
      <c r="N113" s="194"/>
      <c r="O113" s="194"/>
      <c r="P113" s="194"/>
      <c r="Q113" s="155"/>
    </row>
  </sheetData>
  <mergeCells count="32">
    <mergeCell ref="L3:M3"/>
    <mergeCell ref="K3:K4"/>
    <mergeCell ref="B27:P27"/>
    <mergeCell ref="B35:P35"/>
    <mergeCell ref="C3:C4"/>
    <mergeCell ref="B3:B4"/>
    <mergeCell ref="N3:N4"/>
    <mergeCell ref="B5:P5"/>
    <mergeCell ref="H3:H4"/>
    <mergeCell ref="L60:N60"/>
    <mergeCell ref="L61:N61"/>
    <mergeCell ref="O3:O4"/>
    <mergeCell ref="P3:P4"/>
    <mergeCell ref="B2:E2"/>
    <mergeCell ref="F2:H2"/>
    <mergeCell ref="I2:K2"/>
    <mergeCell ref="L2:N2"/>
    <mergeCell ref="O2:P2"/>
    <mergeCell ref="F58:G58"/>
    <mergeCell ref="F108:G108"/>
    <mergeCell ref="I108:J108"/>
    <mergeCell ref="I62:K62"/>
    <mergeCell ref="B92:P92"/>
    <mergeCell ref="L62:N62"/>
    <mergeCell ref="I59:K59"/>
    <mergeCell ref="L59:N59"/>
    <mergeCell ref="I60:K60"/>
    <mergeCell ref="I61:K61"/>
    <mergeCell ref="D3:D4"/>
    <mergeCell ref="E3:E4"/>
    <mergeCell ref="F3:G3"/>
    <mergeCell ref="I3:J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2.75"/>
  <cols>
    <col customWidth="1" min="1" max="1" width="2.38"/>
    <col customWidth="1" min="2" max="2" width="22.63"/>
    <col customWidth="1" min="3" max="3" width="1.38"/>
    <col customWidth="1" min="4" max="4" width="7.5"/>
    <col customWidth="1" min="5" max="5" width="6.63"/>
    <col customWidth="1" min="6" max="6" width="6.88"/>
    <col customWidth="1" min="7" max="7" width="6.63"/>
    <col customWidth="1" min="8" max="8" width="1.38"/>
    <col customWidth="1" min="9" max="9" width="7.5"/>
    <col customWidth="1" min="10" max="10" width="6.63"/>
    <col customWidth="1" min="11" max="11" width="5.0"/>
    <col customWidth="1" min="12" max="12" width="8.38"/>
    <col customWidth="1" min="13" max="13" width="9.88"/>
    <col customWidth="1" min="14" max="14" width="6.63"/>
    <col customWidth="1" min="15" max="15" width="4.75"/>
    <col customWidth="1" min="16" max="16" width="1.38"/>
    <col customWidth="1" min="17" max="17" width="7.5"/>
    <col customWidth="1" min="18" max="18" width="6.63"/>
    <col customWidth="1" min="19" max="19" width="5.0"/>
    <col customWidth="1" min="20" max="20" width="7.0"/>
    <col customWidth="1" min="21" max="21" width="9.0"/>
    <col customWidth="1" min="22" max="22" width="5.0"/>
    <col customWidth="1" min="23" max="23" width="4.75"/>
    <col customWidth="1" min="24" max="24" width="1.38"/>
    <col customWidth="1" min="25" max="25" width="7.5"/>
    <col customWidth="1" min="26" max="26" width="6.63"/>
    <col customWidth="1" min="27" max="27" width="4.5"/>
    <col customWidth="1" min="28" max="28" width="5.0"/>
    <col customWidth="1" min="29" max="29" width="6.75"/>
    <col customWidth="1" min="30" max="30" width="7.13"/>
    <col customWidth="1" min="31" max="31" width="2.38"/>
    <col customWidth="1" min="32" max="32" width="19.5"/>
    <col customWidth="1" min="33" max="33" width="6.38"/>
    <col customWidth="1" min="34" max="34" width="2.38"/>
  </cols>
  <sheetData>
    <row r="1">
      <c r="A1" s="155"/>
      <c r="B1" s="155"/>
      <c r="C1" s="155"/>
      <c r="D1" s="198"/>
      <c r="E1" s="198"/>
      <c r="F1" s="198"/>
      <c r="G1" s="199"/>
      <c r="H1" s="198"/>
      <c r="I1" s="198"/>
      <c r="J1" s="198"/>
      <c r="K1" s="198"/>
      <c r="L1" s="198"/>
      <c r="M1" s="198"/>
      <c r="N1" s="199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55"/>
      <c r="AF1" s="155"/>
      <c r="AG1" s="155"/>
      <c r="AH1" s="155"/>
    </row>
    <row r="2">
      <c r="A2" s="155"/>
      <c r="B2" s="4" t="s">
        <v>21</v>
      </c>
      <c r="C2" s="198"/>
      <c r="D2" s="4" t="s">
        <v>933</v>
      </c>
      <c r="H2" s="198"/>
      <c r="I2" s="4" t="s">
        <v>934</v>
      </c>
      <c r="P2" s="198"/>
      <c r="Q2" s="4" t="s">
        <v>132</v>
      </c>
      <c r="X2" s="198"/>
      <c r="Y2" s="4" t="s">
        <v>133</v>
      </c>
      <c r="AE2" s="155"/>
      <c r="AF2" s="4" t="s">
        <v>1070</v>
      </c>
      <c r="AH2" s="155"/>
    </row>
    <row r="3">
      <c r="A3" s="155"/>
      <c r="B3" s="34" t="s">
        <v>59</v>
      </c>
      <c r="C3" s="155"/>
      <c r="D3" s="4" t="s">
        <v>24</v>
      </c>
      <c r="E3" s="4" t="s">
        <v>25</v>
      </c>
      <c r="F3" s="4" t="s">
        <v>1071</v>
      </c>
      <c r="G3" s="200" t="s">
        <v>1072</v>
      </c>
      <c r="H3" s="198"/>
      <c r="I3" s="4" t="s">
        <v>24</v>
      </c>
      <c r="J3" s="4" t="s">
        <v>25</v>
      </c>
      <c r="K3" s="4" t="s">
        <v>1073</v>
      </c>
      <c r="L3" s="4" t="s">
        <v>1071</v>
      </c>
      <c r="M3" s="4" t="s">
        <v>1074</v>
      </c>
      <c r="N3" s="200" t="s">
        <v>1072</v>
      </c>
      <c r="O3" s="4" t="s">
        <v>1075</v>
      </c>
      <c r="P3" s="198"/>
      <c r="Q3" s="4" t="s">
        <v>24</v>
      </c>
      <c r="R3" s="4" t="s">
        <v>25</v>
      </c>
      <c r="S3" s="4" t="s">
        <v>1073</v>
      </c>
      <c r="T3" s="4" t="s">
        <v>1071</v>
      </c>
      <c r="U3" s="4" t="s">
        <v>1074</v>
      </c>
      <c r="V3" s="200" t="s">
        <v>1072</v>
      </c>
      <c r="W3" s="4" t="s">
        <v>1075</v>
      </c>
      <c r="X3" s="198"/>
      <c r="Y3" s="4" t="s">
        <v>24</v>
      </c>
      <c r="Z3" s="4" t="s">
        <v>25</v>
      </c>
      <c r="AA3" s="4" t="s">
        <v>459</v>
      </c>
      <c r="AB3" s="4" t="s">
        <v>1074</v>
      </c>
      <c r="AC3" s="4" t="s">
        <v>1076</v>
      </c>
      <c r="AD3" s="4" t="s">
        <v>1072</v>
      </c>
      <c r="AE3" s="155"/>
      <c r="AF3" s="34" t="s">
        <v>59</v>
      </c>
      <c r="AG3" s="4" t="s">
        <v>1077</v>
      </c>
      <c r="AH3" s="198"/>
    </row>
    <row r="4">
      <c r="A4" s="155"/>
      <c r="B4" s="201" t="s">
        <v>1078</v>
      </c>
      <c r="C4" s="155"/>
      <c r="D4" s="198"/>
      <c r="E4" s="198"/>
      <c r="F4" s="198"/>
      <c r="G4" s="199"/>
      <c r="H4" s="198"/>
      <c r="I4" s="198"/>
      <c r="J4" s="198"/>
      <c r="K4" s="198"/>
      <c r="L4" s="198"/>
      <c r="M4" s="198"/>
      <c r="N4" s="199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55"/>
      <c r="AH4" s="155"/>
    </row>
    <row r="5">
      <c r="A5" s="155"/>
      <c r="B5" s="202" t="s">
        <v>1079</v>
      </c>
      <c r="C5" s="155"/>
      <c r="D5" s="4">
        <v>0.0</v>
      </c>
      <c r="E5" s="4">
        <v>0.0</v>
      </c>
      <c r="F5" s="4">
        <v>1.0</v>
      </c>
      <c r="G5" s="200">
        <v>500.0</v>
      </c>
      <c r="H5" s="198"/>
      <c r="I5" s="4">
        <v>0.0</v>
      </c>
      <c r="J5" s="4">
        <v>0.0</v>
      </c>
      <c r="K5" s="4" t="s">
        <v>950</v>
      </c>
      <c r="L5" s="4">
        <v>1.0</v>
      </c>
      <c r="M5" s="4" t="s">
        <v>1080</v>
      </c>
      <c r="N5" s="200">
        <v>500.0</v>
      </c>
      <c r="O5" s="4">
        <v>1.0</v>
      </c>
      <c r="P5" s="198"/>
      <c r="Q5" s="4">
        <v>0.0</v>
      </c>
      <c r="R5" s="4">
        <v>0.0</v>
      </c>
      <c r="S5" s="4" t="s">
        <v>950</v>
      </c>
      <c r="T5" s="4">
        <v>1.0</v>
      </c>
      <c r="U5" s="203" t="s">
        <v>1080</v>
      </c>
      <c r="V5" s="203">
        <v>500.0</v>
      </c>
      <c r="W5" s="203">
        <v>1.0</v>
      </c>
      <c r="X5" s="198"/>
      <c r="Y5" s="204">
        <v>0.0</v>
      </c>
      <c r="Z5" s="204">
        <v>0.0</v>
      </c>
      <c r="AA5" s="4" t="s">
        <v>950</v>
      </c>
      <c r="AB5" s="4" t="s">
        <v>950</v>
      </c>
      <c r="AC5" s="4" t="s">
        <v>950</v>
      </c>
      <c r="AD5" s="205">
        <v>100000.0</v>
      </c>
      <c r="AE5" s="155"/>
      <c r="AH5" s="155"/>
    </row>
    <row r="6">
      <c r="A6" s="155"/>
      <c r="B6" s="202" t="s">
        <v>1081</v>
      </c>
      <c r="C6" s="155"/>
      <c r="D6" s="4">
        <v>0.0</v>
      </c>
      <c r="E6" s="4">
        <v>0.0</v>
      </c>
      <c r="F6" s="4">
        <v>1.0</v>
      </c>
      <c r="G6" s="200">
        <v>50.0</v>
      </c>
      <c r="H6" s="198"/>
      <c r="I6" s="4">
        <v>0.0</v>
      </c>
      <c r="J6" s="4">
        <v>0.0</v>
      </c>
      <c r="K6" s="4" t="s">
        <v>950</v>
      </c>
      <c r="L6" s="4">
        <v>1.0</v>
      </c>
      <c r="M6" s="4" t="s">
        <v>1080</v>
      </c>
      <c r="N6" s="200">
        <v>50.0</v>
      </c>
      <c r="O6" s="4">
        <v>0.8</v>
      </c>
      <c r="P6" s="198"/>
      <c r="Q6" s="4">
        <v>0.0</v>
      </c>
      <c r="R6" s="4">
        <v>0.0</v>
      </c>
      <c r="S6" s="4" t="s">
        <v>950</v>
      </c>
      <c r="T6" s="4">
        <v>1.0</v>
      </c>
      <c r="U6" s="203" t="s">
        <v>1080</v>
      </c>
      <c r="V6" s="203">
        <v>50.0</v>
      </c>
      <c r="W6" s="203">
        <v>0.8</v>
      </c>
      <c r="X6" s="198"/>
      <c r="Y6" s="204">
        <v>0.0</v>
      </c>
      <c r="Z6" s="204">
        <v>0.0</v>
      </c>
      <c r="AA6" s="4" t="s">
        <v>950</v>
      </c>
      <c r="AB6" s="4" t="s">
        <v>950</v>
      </c>
      <c r="AC6" s="4" t="s">
        <v>950</v>
      </c>
      <c r="AD6" s="205">
        <v>20.0</v>
      </c>
      <c r="AE6" s="155"/>
      <c r="AH6" s="155"/>
    </row>
    <row r="7">
      <c r="A7" s="155"/>
      <c r="B7" s="202" t="s">
        <v>1082</v>
      </c>
      <c r="C7" s="155"/>
      <c r="D7" s="4" t="s">
        <v>950</v>
      </c>
      <c r="E7" s="4" t="s">
        <v>950</v>
      </c>
      <c r="F7" s="4" t="s">
        <v>950</v>
      </c>
      <c r="G7" s="200" t="s">
        <v>950</v>
      </c>
      <c r="H7" s="198"/>
      <c r="I7" s="4" t="s">
        <v>950</v>
      </c>
      <c r="J7" s="4" t="s">
        <v>950</v>
      </c>
      <c r="K7" s="4" t="s">
        <v>950</v>
      </c>
      <c r="L7" s="4" t="s">
        <v>950</v>
      </c>
      <c r="M7" s="4" t="s">
        <v>950</v>
      </c>
      <c r="N7" s="4" t="s">
        <v>950</v>
      </c>
      <c r="O7" s="4" t="s">
        <v>950</v>
      </c>
      <c r="P7" s="198"/>
      <c r="Q7" s="4">
        <v>1.0</v>
      </c>
      <c r="R7" s="4">
        <v>2.0</v>
      </c>
      <c r="S7" s="4" t="s">
        <v>950</v>
      </c>
      <c r="T7" s="4">
        <v>2.0</v>
      </c>
      <c r="U7" s="203" t="s">
        <v>1083</v>
      </c>
      <c r="V7" s="203">
        <v>1500.0</v>
      </c>
      <c r="W7" s="203">
        <v>2.0</v>
      </c>
      <c r="X7" s="198"/>
      <c r="Y7" s="206"/>
      <c r="Z7" s="206"/>
      <c r="AA7" s="206"/>
      <c r="AB7" s="206"/>
      <c r="AC7" s="206"/>
      <c r="AD7" s="207"/>
      <c r="AE7" s="155"/>
      <c r="AH7" s="155"/>
    </row>
    <row r="8">
      <c r="A8" s="155"/>
      <c r="B8" s="202" t="s">
        <v>1084</v>
      </c>
      <c r="C8" s="155"/>
      <c r="D8" s="4" t="s">
        <v>950</v>
      </c>
      <c r="E8" s="4" t="s">
        <v>950</v>
      </c>
      <c r="F8" s="4" t="s">
        <v>950</v>
      </c>
      <c r="G8" s="200" t="s">
        <v>950</v>
      </c>
      <c r="H8" s="198"/>
      <c r="I8" s="4" t="s">
        <v>950</v>
      </c>
      <c r="J8" s="4" t="s">
        <v>950</v>
      </c>
      <c r="K8" s="4" t="s">
        <v>950</v>
      </c>
      <c r="L8" s="4" t="s">
        <v>950</v>
      </c>
      <c r="M8" s="4" t="s">
        <v>950</v>
      </c>
      <c r="N8" s="4" t="s">
        <v>950</v>
      </c>
      <c r="O8" s="4" t="s">
        <v>950</v>
      </c>
      <c r="P8" s="198"/>
      <c r="Q8" s="4">
        <v>2.0</v>
      </c>
      <c r="R8" s="4">
        <v>3.0</v>
      </c>
      <c r="S8" s="4" t="s">
        <v>950</v>
      </c>
      <c r="T8" s="4">
        <v>2.0</v>
      </c>
      <c r="U8" s="203" t="s">
        <v>1083</v>
      </c>
      <c r="V8" s="203">
        <v>1500.0</v>
      </c>
      <c r="W8" s="203">
        <v>2.0</v>
      </c>
      <c r="X8" s="198"/>
      <c r="Y8" s="206"/>
      <c r="Z8" s="206"/>
      <c r="AA8" s="206"/>
      <c r="AB8" s="206"/>
      <c r="AC8" s="206"/>
      <c r="AD8" s="207"/>
      <c r="AE8" s="155"/>
      <c r="AH8" s="155"/>
    </row>
    <row r="9">
      <c r="A9" s="155"/>
      <c r="B9" s="202" t="s">
        <v>1085</v>
      </c>
      <c r="C9" s="155"/>
      <c r="D9" s="4" t="s">
        <v>950</v>
      </c>
      <c r="E9" s="4" t="s">
        <v>950</v>
      </c>
      <c r="F9" s="4" t="s">
        <v>950</v>
      </c>
      <c r="G9" s="200" t="s">
        <v>950</v>
      </c>
      <c r="H9" s="198"/>
      <c r="I9" s="4" t="s">
        <v>950</v>
      </c>
      <c r="J9" s="4" t="s">
        <v>950</v>
      </c>
      <c r="K9" s="4" t="s">
        <v>950</v>
      </c>
      <c r="L9" s="4" t="s">
        <v>950</v>
      </c>
      <c r="M9" s="4" t="s">
        <v>950</v>
      </c>
      <c r="N9" s="4" t="s">
        <v>950</v>
      </c>
      <c r="O9" s="4" t="s">
        <v>950</v>
      </c>
      <c r="P9" s="198"/>
      <c r="Q9" s="4">
        <v>3.0</v>
      </c>
      <c r="R9" s="4">
        <v>1.0</v>
      </c>
      <c r="S9" s="4" t="s">
        <v>950</v>
      </c>
      <c r="T9" s="4">
        <v>2.0</v>
      </c>
      <c r="U9" s="203" t="s">
        <v>1083</v>
      </c>
      <c r="V9" s="203">
        <v>1500.0</v>
      </c>
      <c r="W9" s="203">
        <v>2.0</v>
      </c>
      <c r="X9" s="198"/>
      <c r="Y9" s="206"/>
      <c r="Z9" s="206"/>
      <c r="AA9" s="206"/>
      <c r="AB9" s="206"/>
      <c r="AC9" s="206"/>
      <c r="AD9" s="207"/>
      <c r="AE9" s="155"/>
      <c r="AH9" s="155"/>
    </row>
    <row r="10">
      <c r="A10" s="155"/>
      <c r="B10" s="202" t="s">
        <v>1086</v>
      </c>
      <c r="C10" s="155"/>
      <c r="D10" s="4">
        <v>0.0</v>
      </c>
      <c r="E10" s="4">
        <v>0.0</v>
      </c>
      <c r="F10" s="4">
        <v>1.0</v>
      </c>
      <c r="G10" s="200">
        <v>1000.0</v>
      </c>
      <c r="H10" s="198"/>
      <c r="I10" s="4">
        <v>0.0</v>
      </c>
      <c r="J10" s="4">
        <v>0.0</v>
      </c>
      <c r="K10" s="4" t="s">
        <v>950</v>
      </c>
      <c r="L10" s="4">
        <v>1.0</v>
      </c>
      <c r="M10" s="4" t="s">
        <v>1080</v>
      </c>
      <c r="N10" s="200">
        <v>1000.0</v>
      </c>
      <c r="O10" s="4">
        <v>1.0</v>
      </c>
      <c r="P10" s="198"/>
      <c r="Q10" s="4">
        <v>0.0</v>
      </c>
      <c r="R10" s="4">
        <v>0.0</v>
      </c>
      <c r="S10" s="4" t="s">
        <v>950</v>
      </c>
      <c r="T10" s="4">
        <v>1.0</v>
      </c>
      <c r="U10" s="203" t="s">
        <v>1080</v>
      </c>
      <c r="V10" s="203">
        <v>1000.0</v>
      </c>
      <c r="W10" s="203">
        <v>1.0</v>
      </c>
      <c r="X10" s="198"/>
      <c r="Y10" s="206"/>
      <c r="Z10" s="206"/>
      <c r="AA10" s="206"/>
      <c r="AB10" s="206"/>
      <c r="AC10" s="206"/>
      <c r="AD10" s="207"/>
      <c r="AE10" s="155"/>
      <c r="AH10" s="155"/>
    </row>
    <row r="11">
      <c r="A11" s="155"/>
      <c r="B11" s="34" t="s">
        <v>1087</v>
      </c>
      <c r="C11" s="155"/>
      <c r="D11" s="4" t="s">
        <v>950</v>
      </c>
      <c r="E11" s="4" t="s">
        <v>950</v>
      </c>
      <c r="F11" s="4" t="s">
        <v>950</v>
      </c>
      <c r="G11" s="200" t="s">
        <v>950</v>
      </c>
      <c r="H11" s="198"/>
      <c r="I11" s="4" t="s">
        <v>950</v>
      </c>
      <c r="J11" s="4" t="s">
        <v>950</v>
      </c>
      <c r="K11" s="4" t="s">
        <v>950</v>
      </c>
      <c r="L11" s="4" t="s">
        <v>950</v>
      </c>
      <c r="M11" s="4" t="s">
        <v>950</v>
      </c>
      <c r="N11" s="4" t="s">
        <v>950</v>
      </c>
      <c r="O11" s="4" t="s">
        <v>950</v>
      </c>
      <c r="P11" s="198"/>
      <c r="Q11" s="4" t="s">
        <v>950</v>
      </c>
      <c r="R11" s="4" t="s">
        <v>950</v>
      </c>
      <c r="S11" s="4" t="s">
        <v>950</v>
      </c>
      <c r="T11" s="4" t="s">
        <v>950</v>
      </c>
      <c r="U11" s="4" t="s">
        <v>950</v>
      </c>
      <c r="V11" s="4" t="s">
        <v>950</v>
      </c>
      <c r="W11" s="4" t="s">
        <v>950</v>
      </c>
      <c r="X11" s="198"/>
      <c r="Y11" s="206"/>
      <c r="Z11" s="206"/>
      <c r="AA11" s="206"/>
      <c r="AB11" s="206"/>
      <c r="AC11" s="206"/>
      <c r="AD11" s="207"/>
      <c r="AE11" s="155"/>
      <c r="AH11" s="155"/>
    </row>
    <row r="12">
      <c r="A12" s="155"/>
      <c r="B12" s="34" t="s">
        <v>1088</v>
      </c>
      <c r="C12" s="155"/>
      <c r="D12" s="4" t="s">
        <v>950</v>
      </c>
      <c r="E12" s="4" t="s">
        <v>950</v>
      </c>
      <c r="F12" s="4" t="s">
        <v>950</v>
      </c>
      <c r="G12" s="200" t="s">
        <v>950</v>
      </c>
      <c r="H12" s="198"/>
      <c r="I12" s="4" t="s">
        <v>950</v>
      </c>
      <c r="J12" s="4" t="s">
        <v>950</v>
      </c>
      <c r="K12" s="4" t="s">
        <v>950</v>
      </c>
      <c r="L12" s="4" t="s">
        <v>950</v>
      </c>
      <c r="M12" s="4" t="s">
        <v>950</v>
      </c>
      <c r="N12" s="4" t="s">
        <v>950</v>
      </c>
      <c r="O12" s="4" t="s">
        <v>950</v>
      </c>
      <c r="P12" s="198"/>
      <c r="Q12" s="4" t="s">
        <v>950</v>
      </c>
      <c r="R12" s="4" t="s">
        <v>950</v>
      </c>
      <c r="S12" s="4" t="s">
        <v>950</v>
      </c>
      <c r="T12" s="4" t="s">
        <v>950</v>
      </c>
      <c r="U12" s="4" t="s">
        <v>950</v>
      </c>
      <c r="V12" s="4" t="s">
        <v>950</v>
      </c>
      <c r="W12" s="4" t="s">
        <v>950</v>
      </c>
      <c r="X12" s="198"/>
      <c r="Y12" s="204">
        <v>0.0</v>
      </c>
      <c r="Z12" s="204">
        <v>0.0</v>
      </c>
      <c r="AA12" s="4" t="s">
        <v>950</v>
      </c>
      <c r="AB12" s="208" t="s">
        <v>1089</v>
      </c>
      <c r="AC12" s="4" t="s">
        <v>950</v>
      </c>
      <c r="AD12" s="209" t="s">
        <v>1090</v>
      </c>
      <c r="AE12" s="155"/>
      <c r="AH12" s="155"/>
    </row>
    <row r="13">
      <c r="A13" s="155"/>
      <c r="B13" s="201" t="s">
        <v>1091</v>
      </c>
      <c r="C13" s="210"/>
      <c r="D13" s="198"/>
      <c r="E13" s="198"/>
      <c r="F13" s="198"/>
      <c r="G13" s="199"/>
      <c r="H13" s="198"/>
      <c r="I13" s="198"/>
      <c r="J13" s="198"/>
      <c r="K13" s="198"/>
      <c r="L13" s="198"/>
      <c r="M13" s="198"/>
      <c r="N13" s="199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9"/>
      <c r="AE13" s="155"/>
      <c r="AH13" s="155"/>
    </row>
    <row r="14">
      <c r="A14" s="155"/>
      <c r="B14" s="34" t="s">
        <v>1092</v>
      </c>
      <c r="C14" s="155"/>
      <c r="D14" s="4">
        <v>3.0</v>
      </c>
      <c r="E14" s="4">
        <v>0.0</v>
      </c>
      <c r="F14" s="4">
        <v>2.0</v>
      </c>
      <c r="G14" s="200">
        <v>500.0</v>
      </c>
      <c r="H14" s="198"/>
      <c r="I14" s="4">
        <v>3.0</v>
      </c>
      <c r="J14" s="4">
        <v>0.0</v>
      </c>
      <c r="K14" s="4">
        <v>10.0</v>
      </c>
      <c r="L14" s="4">
        <v>2.0</v>
      </c>
      <c r="M14" s="4" t="s">
        <v>1093</v>
      </c>
      <c r="N14" s="200">
        <v>500.0</v>
      </c>
      <c r="O14" s="4">
        <v>1.0</v>
      </c>
      <c r="P14" s="198"/>
      <c r="Q14" s="4">
        <v>3.0</v>
      </c>
      <c r="R14" s="4">
        <v>0.0</v>
      </c>
      <c r="S14" s="4">
        <v>10.0</v>
      </c>
      <c r="T14" s="4">
        <v>2.0</v>
      </c>
      <c r="U14" s="4" t="s">
        <v>1093</v>
      </c>
      <c r="V14" s="200">
        <v>500.0</v>
      </c>
      <c r="W14" s="4">
        <v>1.0</v>
      </c>
      <c r="X14" s="198"/>
      <c r="Y14" s="4">
        <v>4.0</v>
      </c>
      <c r="Z14" s="4">
        <v>0.0</v>
      </c>
      <c r="AA14" s="206"/>
      <c r="AB14" s="206"/>
      <c r="AC14" s="206"/>
      <c r="AD14" s="207"/>
      <c r="AE14" s="155"/>
      <c r="AG14" s="4" t="s">
        <v>1094</v>
      </c>
      <c r="AH14" s="198"/>
    </row>
    <row r="15">
      <c r="A15" s="155"/>
      <c r="B15" s="34" t="s">
        <v>1095</v>
      </c>
      <c r="C15" s="155"/>
      <c r="D15" s="4">
        <v>5.0</v>
      </c>
      <c r="E15" s="4">
        <v>3.0</v>
      </c>
      <c r="F15" s="4">
        <v>2.0</v>
      </c>
      <c r="G15" s="200">
        <v>900.0</v>
      </c>
      <c r="H15" s="198"/>
      <c r="I15" s="4">
        <v>5.0</v>
      </c>
      <c r="J15" s="4">
        <v>3.0</v>
      </c>
      <c r="K15" s="4">
        <v>6.0</v>
      </c>
      <c r="L15" s="4">
        <v>3.0</v>
      </c>
      <c r="M15" s="4" t="s">
        <v>1096</v>
      </c>
      <c r="N15" s="200">
        <v>900.0</v>
      </c>
      <c r="O15" s="4">
        <v>0.75</v>
      </c>
      <c r="P15" s="198"/>
      <c r="Q15" s="4">
        <v>5.0</v>
      </c>
      <c r="R15" s="4">
        <v>3.0</v>
      </c>
      <c r="S15" s="4">
        <v>6.0</v>
      </c>
      <c r="T15" s="4">
        <v>3.0</v>
      </c>
      <c r="U15" s="4" t="s">
        <v>1096</v>
      </c>
      <c r="V15" s="200">
        <v>900.0</v>
      </c>
      <c r="W15" s="4">
        <v>0.75</v>
      </c>
      <c r="X15" s="198"/>
      <c r="Y15" s="4">
        <v>8.0</v>
      </c>
      <c r="Z15" s="4">
        <v>6.0</v>
      </c>
      <c r="AA15" s="206"/>
      <c r="AB15" s="206"/>
      <c r="AC15" s="206"/>
      <c r="AD15" s="207"/>
      <c r="AE15" s="155"/>
      <c r="AG15" s="4" t="s">
        <v>1097</v>
      </c>
      <c r="AH15" s="155"/>
    </row>
    <row r="16">
      <c r="A16" s="155"/>
      <c r="B16" s="34" t="s">
        <v>92</v>
      </c>
      <c r="C16" s="155"/>
      <c r="D16" s="4">
        <v>2.0</v>
      </c>
      <c r="E16" s="4">
        <v>1.0</v>
      </c>
      <c r="F16" s="4">
        <v>1.0</v>
      </c>
      <c r="G16" s="200">
        <v>200.0</v>
      </c>
      <c r="H16" s="198"/>
      <c r="I16" s="4">
        <v>2.0</v>
      </c>
      <c r="J16" s="4">
        <v>1.0</v>
      </c>
      <c r="K16" s="4">
        <v>12.0</v>
      </c>
      <c r="L16" s="4">
        <v>1.0</v>
      </c>
      <c r="M16" s="4" t="s">
        <v>1093</v>
      </c>
      <c r="N16" s="200">
        <v>200.0</v>
      </c>
      <c r="O16" s="4">
        <v>0.8</v>
      </c>
      <c r="P16" s="198"/>
      <c r="Q16" s="4">
        <v>2.0</v>
      </c>
      <c r="R16" s="4">
        <v>1.0</v>
      </c>
      <c r="S16" s="4">
        <v>12.0</v>
      </c>
      <c r="T16" s="4">
        <v>1.0</v>
      </c>
      <c r="U16" s="4" t="s">
        <v>1093</v>
      </c>
      <c r="V16" s="200">
        <v>200.0</v>
      </c>
      <c r="W16" s="4">
        <v>0.8</v>
      </c>
      <c r="X16" s="198"/>
      <c r="Y16" s="4">
        <v>6.0</v>
      </c>
      <c r="Z16" s="4">
        <v>4.0</v>
      </c>
      <c r="AA16" s="206"/>
      <c r="AB16" s="206"/>
      <c r="AC16" s="206"/>
      <c r="AD16" s="207"/>
      <c r="AE16" s="155"/>
      <c r="AH16" s="155"/>
    </row>
    <row r="17">
      <c r="A17" s="155"/>
      <c r="B17" s="34" t="s">
        <v>1098</v>
      </c>
      <c r="C17" s="155"/>
      <c r="D17" s="4">
        <v>4.0</v>
      </c>
      <c r="E17" s="4">
        <v>3.0</v>
      </c>
      <c r="F17" s="4">
        <v>2.0</v>
      </c>
      <c r="G17" s="200">
        <v>600.0</v>
      </c>
      <c r="H17" s="198"/>
      <c r="I17" s="4">
        <v>4.0</v>
      </c>
      <c r="J17" s="4">
        <v>3.0</v>
      </c>
      <c r="K17" s="4">
        <v>10.0</v>
      </c>
      <c r="L17" s="4">
        <v>2.0</v>
      </c>
      <c r="M17" s="4" t="s">
        <v>1096</v>
      </c>
      <c r="N17" s="200">
        <v>600.0</v>
      </c>
      <c r="O17" s="4">
        <v>1.0</v>
      </c>
      <c r="P17" s="198"/>
      <c r="Q17" s="4">
        <v>4.0</v>
      </c>
      <c r="R17" s="4">
        <v>3.0</v>
      </c>
      <c r="S17" s="4">
        <v>10.0</v>
      </c>
      <c r="T17" s="4">
        <v>2.0</v>
      </c>
      <c r="U17" s="4" t="s">
        <v>1096</v>
      </c>
      <c r="V17" s="200">
        <v>600.0</v>
      </c>
      <c r="W17" s="4">
        <v>1.0</v>
      </c>
      <c r="X17" s="198"/>
      <c r="Y17" s="206"/>
      <c r="Z17" s="206"/>
      <c r="AA17" s="206"/>
      <c r="AB17" s="206"/>
      <c r="AC17" s="206"/>
      <c r="AD17" s="207"/>
      <c r="AE17" s="155"/>
      <c r="AH17" s="155"/>
    </row>
    <row r="18">
      <c r="A18" s="155"/>
      <c r="B18" s="34" t="s">
        <v>1099</v>
      </c>
      <c r="C18" s="155"/>
      <c r="D18" s="4">
        <v>4.0</v>
      </c>
      <c r="E18" s="4">
        <v>2.0</v>
      </c>
      <c r="F18" s="4">
        <v>1.0</v>
      </c>
      <c r="G18" s="200">
        <v>700.0</v>
      </c>
      <c r="H18" s="198"/>
      <c r="I18" s="4">
        <v>4.0</v>
      </c>
      <c r="J18" s="4">
        <v>2.0</v>
      </c>
      <c r="K18" s="4">
        <v>8.0</v>
      </c>
      <c r="L18" s="4">
        <v>1.0</v>
      </c>
      <c r="M18" s="4" t="s">
        <v>1100</v>
      </c>
      <c r="N18" s="200">
        <v>700.0</v>
      </c>
      <c r="O18" s="4">
        <v>0.75</v>
      </c>
      <c r="P18" s="198"/>
      <c r="Q18" s="4">
        <v>4.0</v>
      </c>
      <c r="R18" s="4">
        <v>2.0</v>
      </c>
      <c r="S18" s="4">
        <v>8.0</v>
      </c>
      <c r="T18" s="4">
        <v>1.0</v>
      </c>
      <c r="U18" s="4" t="s">
        <v>1100</v>
      </c>
      <c r="V18" s="200">
        <v>700.0</v>
      </c>
      <c r="W18" s="4">
        <v>0.75</v>
      </c>
      <c r="X18" s="198"/>
      <c r="Y18" s="4">
        <v>6.0</v>
      </c>
      <c r="Z18" s="4">
        <v>4.0</v>
      </c>
      <c r="AA18" s="206"/>
      <c r="AB18" s="206"/>
      <c r="AC18" s="206"/>
      <c r="AD18" s="207"/>
      <c r="AE18" s="155"/>
      <c r="AH18" s="155"/>
    </row>
    <row r="19">
      <c r="A19" s="155"/>
      <c r="B19" s="34" t="s">
        <v>1101</v>
      </c>
      <c r="C19" s="155"/>
      <c r="D19" s="4">
        <v>1.0</v>
      </c>
      <c r="E19" s="4">
        <v>1.0</v>
      </c>
      <c r="F19" s="4" t="s">
        <v>950</v>
      </c>
      <c r="G19" s="200">
        <v>200.0</v>
      </c>
      <c r="H19" s="198"/>
      <c r="I19" s="4" t="s">
        <v>950</v>
      </c>
      <c r="J19" s="4" t="s">
        <v>950</v>
      </c>
      <c r="K19" s="4" t="s">
        <v>950</v>
      </c>
      <c r="L19" s="4" t="s">
        <v>950</v>
      </c>
      <c r="M19" s="4" t="s">
        <v>950</v>
      </c>
      <c r="N19" s="200" t="s">
        <v>950</v>
      </c>
      <c r="O19" s="4" t="s">
        <v>950</v>
      </c>
      <c r="P19" s="198"/>
      <c r="Q19" s="4" t="s">
        <v>950</v>
      </c>
      <c r="R19" s="4" t="s">
        <v>950</v>
      </c>
      <c r="S19" s="4" t="s">
        <v>950</v>
      </c>
      <c r="T19" s="4" t="s">
        <v>950</v>
      </c>
      <c r="U19" s="4" t="s">
        <v>950</v>
      </c>
      <c r="V19" s="4" t="s">
        <v>950</v>
      </c>
      <c r="W19" s="4" t="s">
        <v>950</v>
      </c>
      <c r="X19" s="198"/>
      <c r="Y19" s="4" t="s">
        <v>953</v>
      </c>
      <c r="Z19" s="4" t="s">
        <v>953</v>
      </c>
      <c r="AA19" s="206"/>
      <c r="AB19" s="206"/>
      <c r="AC19" s="206"/>
      <c r="AD19" s="207"/>
      <c r="AE19" s="155"/>
      <c r="AH19" s="155"/>
    </row>
    <row r="20">
      <c r="A20" s="155"/>
      <c r="B20" s="34" t="s">
        <v>1102</v>
      </c>
      <c r="C20" s="155"/>
      <c r="H20" s="198"/>
      <c r="I20" s="4">
        <v>2.0</v>
      </c>
      <c r="J20" s="4">
        <v>0.0</v>
      </c>
      <c r="K20" s="4" t="s">
        <v>950</v>
      </c>
      <c r="L20" s="4">
        <v>0.0</v>
      </c>
      <c r="M20" s="4" t="s">
        <v>1103</v>
      </c>
      <c r="N20" s="200">
        <v>150.0</v>
      </c>
      <c r="O20" s="4">
        <v>0.75</v>
      </c>
      <c r="P20" s="198"/>
      <c r="X20" s="198"/>
      <c r="Y20" s="206"/>
      <c r="Z20" s="206"/>
      <c r="AA20" s="206"/>
      <c r="AB20" s="206"/>
      <c r="AC20" s="206"/>
      <c r="AD20" s="207"/>
      <c r="AE20" s="155"/>
      <c r="AH20" s="155"/>
    </row>
    <row r="21">
      <c r="A21" s="155"/>
      <c r="B21" s="34" t="s">
        <v>1104</v>
      </c>
      <c r="C21" s="155"/>
      <c r="H21" s="198"/>
      <c r="I21" s="4">
        <v>3.0</v>
      </c>
      <c r="J21" s="4">
        <v>1.0</v>
      </c>
      <c r="K21" s="4">
        <v>15.0</v>
      </c>
      <c r="L21" s="4">
        <v>1.0</v>
      </c>
      <c r="M21" s="4" t="s">
        <v>1105</v>
      </c>
      <c r="N21" s="200">
        <v>250.0</v>
      </c>
      <c r="O21" s="4">
        <v>1.25</v>
      </c>
      <c r="P21" s="198"/>
      <c r="X21" s="198"/>
      <c r="Y21" s="206"/>
      <c r="Z21" s="206"/>
      <c r="AA21" s="206"/>
      <c r="AB21" s="206"/>
      <c r="AC21" s="206"/>
      <c r="AD21" s="207"/>
      <c r="AE21" s="155"/>
      <c r="AH21" s="155"/>
    </row>
    <row r="22">
      <c r="A22" s="155"/>
      <c r="B22" s="34" t="s">
        <v>1106</v>
      </c>
      <c r="C22" s="155"/>
      <c r="H22" s="198"/>
      <c r="I22" s="4">
        <v>4.0</v>
      </c>
      <c r="J22" s="4">
        <v>1.0</v>
      </c>
      <c r="K22" s="4">
        <v>12.0</v>
      </c>
      <c r="L22" s="4">
        <v>1.0</v>
      </c>
      <c r="M22" s="4" t="s">
        <v>1105</v>
      </c>
      <c r="O22" s="4">
        <v>1.75</v>
      </c>
      <c r="P22" s="198"/>
      <c r="X22" s="198"/>
      <c r="Y22" s="206"/>
      <c r="Z22" s="206"/>
      <c r="AA22" s="206"/>
      <c r="AB22" s="206"/>
      <c r="AC22" s="206"/>
      <c r="AD22" s="207"/>
      <c r="AE22" s="155"/>
      <c r="AH22" s="155"/>
    </row>
    <row r="23">
      <c r="A23" s="155"/>
      <c r="B23" s="202" t="s">
        <v>1107</v>
      </c>
      <c r="C23" s="155"/>
      <c r="D23" s="4">
        <v>3.0</v>
      </c>
      <c r="E23" s="4">
        <v>0.0</v>
      </c>
      <c r="F23" s="4">
        <v>1.5</v>
      </c>
      <c r="G23" s="200">
        <v>450.0</v>
      </c>
      <c r="H23" s="198"/>
      <c r="I23" s="4">
        <v>3.0</v>
      </c>
      <c r="J23" s="4">
        <v>0.0</v>
      </c>
      <c r="K23" s="4">
        <v>12.0</v>
      </c>
      <c r="L23" s="4">
        <v>1.5</v>
      </c>
      <c r="M23" s="4" t="s">
        <v>1096</v>
      </c>
      <c r="N23" s="4">
        <v>450.0</v>
      </c>
      <c r="O23" s="4">
        <v>0.9</v>
      </c>
      <c r="P23" s="198"/>
      <c r="Q23" s="4">
        <v>3.0</v>
      </c>
      <c r="R23" s="4">
        <v>0.0</v>
      </c>
      <c r="S23" s="4">
        <v>12.0</v>
      </c>
      <c r="T23" s="4">
        <v>1.5</v>
      </c>
      <c r="U23" s="4" t="s">
        <v>1096</v>
      </c>
      <c r="V23" s="4">
        <v>450.0</v>
      </c>
      <c r="W23" s="4">
        <v>0.9</v>
      </c>
      <c r="X23" s="198"/>
      <c r="Y23" s="206"/>
      <c r="Z23" s="206"/>
      <c r="AA23" s="206"/>
      <c r="AB23" s="206"/>
      <c r="AC23" s="206"/>
      <c r="AD23" s="207"/>
      <c r="AE23" s="155"/>
      <c r="AH23" s="155"/>
    </row>
    <row r="24">
      <c r="A24" s="155"/>
      <c r="B24" s="202" t="s">
        <v>1108</v>
      </c>
      <c r="C24" s="155"/>
      <c r="D24" s="4">
        <v>5.0</v>
      </c>
      <c r="E24" s="4">
        <v>3.0</v>
      </c>
      <c r="F24" s="4">
        <v>3.0</v>
      </c>
      <c r="G24" s="200">
        <v>850.0</v>
      </c>
      <c r="H24" s="198"/>
      <c r="I24" s="4">
        <v>5.0</v>
      </c>
      <c r="J24" s="4">
        <v>3.0</v>
      </c>
      <c r="K24" s="4">
        <v>9.0</v>
      </c>
      <c r="L24" s="4">
        <v>3.0</v>
      </c>
      <c r="M24" s="4" t="s">
        <v>1109</v>
      </c>
      <c r="N24" s="4">
        <v>850.0</v>
      </c>
      <c r="O24" s="4">
        <v>0.8</v>
      </c>
      <c r="P24" s="198"/>
      <c r="Q24" s="4">
        <v>5.0</v>
      </c>
      <c r="R24" s="4">
        <v>3.0</v>
      </c>
      <c r="S24" s="4">
        <v>9.0</v>
      </c>
      <c r="T24" s="4">
        <v>3.0</v>
      </c>
      <c r="U24" s="4" t="s">
        <v>1109</v>
      </c>
      <c r="V24" s="4">
        <v>850.0</v>
      </c>
      <c r="W24" s="4">
        <v>0.8</v>
      </c>
      <c r="X24" s="198"/>
      <c r="Y24" s="206"/>
      <c r="Z24" s="206"/>
      <c r="AA24" s="206"/>
      <c r="AB24" s="206"/>
      <c r="AC24" s="206"/>
      <c r="AD24" s="207"/>
      <c r="AE24" s="155"/>
      <c r="AH24" s="155"/>
    </row>
    <row r="25">
      <c r="A25" s="155"/>
      <c r="B25" s="202" t="s">
        <v>1110</v>
      </c>
      <c r="C25" s="155"/>
      <c r="D25" s="4">
        <v>2.0</v>
      </c>
      <c r="E25" s="4">
        <v>1.0</v>
      </c>
      <c r="F25" s="4">
        <v>0.75</v>
      </c>
      <c r="G25" s="200">
        <v>175.0</v>
      </c>
      <c r="H25" s="198"/>
      <c r="I25" s="4">
        <v>2.0</v>
      </c>
      <c r="J25" s="4">
        <v>1.0</v>
      </c>
      <c r="K25" s="4">
        <v>15.0</v>
      </c>
      <c r="L25" s="4">
        <v>0.75</v>
      </c>
      <c r="M25" s="4" t="s">
        <v>1096</v>
      </c>
      <c r="N25" s="4">
        <v>175.0</v>
      </c>
      <c r="O25" s="4">
        <v>0.9</v>
      </c>
      <c r="P25" s="198"/>
      <c r="Q25" s="4">
        <v>2.0</v>
      </c>
      <c r="R25" s="4">
        <v>1.0</v>
      </c>
      <c r="S25" s="4">
        <v>15.0</v>
      </c>
      <c r="T25" s="4">
        <v>0.75</v>
      </c>
      <c r="U25" s="4" t="s">
        <v>1096</v>
      </c>
      <c r="V25" s="4">
        <v>175.0</v>
      </c>
      <c r="W25" s="4">
        <v>0.9</v>
      </c>
      <c r="X25" s="198"/>
      <c r="Y25" s="206"/>
      <c r="Z25" s="206"/>
      <c r="AA25" s="206"/>
      <c r="AB25" s="206"/>
      <c r="AC25" s="206"/>
      <c r="AD25" s="207"/>
      <c r="AE25" s="155"/>
      <c r="AH25" s="155"/>
    </row>
    <row r="26">
      <c r="A26" s="155"/>
      <c r="B26" s="202" t="s">
        <v>1111</v>
      </c>
      <c r="C26" s="155"/>
      <c r="D26" s="4">
        <v>3.0</v>
      </c>
      <c r="E26" s="4">
        <v>2.0</v>
      </c>
      <c r="F26" s="4">
        <v>2.5</v>
      </c>
      <c r="G26" s="200">
        <v>350.0</v>
      </c>
      <c r="H26" s="198"/>
      <c r="I26" s="4">
        <v>3.0</v>
      </c>
      <c r="J26" s="4">
        <v>2.0</v>
      </c>
      <c r="K26" s="4">
        <v>14.0</v>
      </c>
      <c r="L26" s="4">
        <v>2.5</v>
      </c>
      <c r="M26" s="4" t="s">
        <v>1096</v>
      </c>
      <c r="N26" s="4">
        <v>350.0</v>
      </c>
      <c r="O26" s="4">
        <v>0.9</v>
      </c>
      <c r="P26" s="198"/>
      <c r="Q26" s="4">
        <v>3.0</v>
      </c>
      <c r="R26" s="4">
        <v>2.0</v>
      </c>
      <c r="S26" s="4">
        <v>14.0</v>
      </c>
      <c r="T26" s="4">
        <v>2.5</v>
      </c>
      <c r="U26" s="4" t="s">
        <v>1096</v>
      </c>
      <c r="V26" s="4">
        <v>350.0</v>
      </c>
      <c r="W26" s="4">
        <v>0.9</v>
      </c>
      <c r="X26" s="198"/>
      <c r="Y26" s="206"/>
      <c r="Z26" s="206"/>
      <c r="AA26" s="206"/>
      <c r="AB26" s="206"/>
      <c r="AC26" s="206"/>
      <c r="AD26" s="207"/>
      <c r="AE26" s="155"/>
      <c r="AH26" s="155"/>
    </row>
    <row r="27">
      <c r="A27" s="155"/>
      <c r="B27" s="202" t="s">
        <v>1112</v>
      </c>
      <c r="C27" s="155"/>
      <c r="D27" s="4">
        <v>4.0</v>
      </c>
      <c r="E27" s="4">
        <v>2.0</v>
      </c>
      <c r="F27" s="4">
        <v>2.0</v>
      </c>
      <c r="G27" s="200">
        <v>650.0</v>
      </c>
      <c r="H27" s="198"/>
      <c r="I27" s="4">
        <v>4.0</v>
      </c>
      <c r="J27" s="4">
        <v>2.0</v>
      </c>
      <c r="K27" s="4">
        <v>10.0</v>
      </c>
      <c r="L27" s="4">
        <v>2.0</v>
      </c>
      <c r="M27" s="4" t="s">
        <v>1113</v>
      </c>
      <c r="N27" s="4">
        <v>650.0</v>
      </c>
      <c r="O27" s="4">
        <v>0.9</v>
      </c>
      <c r="P27" s="198"/>
      <c r="Q27" s="4">
        <v>4.0</v>
      </c>
      <c r="R27" s="4">
        <v>2.0</v>
      </c>
      <c r="S27" s="4">
        <v>10.0</v>
      </c>
      <c r="T27" s="4">
        <v>2.0</v>
      </c>
      <c r="U27" s="4" t="s">
        <v>1113</v>
      </c>
      <c r="V27" s="4">
        <v>650.0</v>
      </c>
      <c r="W27" s="4">
        <v>0.9</v>
      </c>
      <c r="X27" s="198"/>
      <c r="Y27" s="206"/>
      <c r="Z27" s="206"/>
      <c r="AA27" s="206"/>
      <c r="AB27" s="206"/>
      <c r="AC27" s="206"/>
      <c r="AD27" s="207"/>
      <c r="AE27" s="155"/>
      <c r="AH27" s="155"/>
    </row>
    <row r="28">
      <c r="A28" s="155"/>
      <c r="B28" s="201" t="s">
        <v>1114</v>
      </c>
      <c r="C28" s="210"/>
      <c r="D28" s="198"/>
      <c r="E28" s="198"/>
      <c r="F28" s="198"/>
      <c r="G28" s="199"/>
      <c r="H28" s="198"/>
      <c r="I28" s="198"/>
      <c r="J28" s="198"/>
      <c r="K28" s="198"/>
      <c r="L28" s="198"/>
      <c r="M28" s="198"/>
      <c r="N28" s="199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9"/>
      <c r="AE28" s="155"/>
      <c r="AH28" s="155"/>
    </row>
    <row r="29">
      <c r="A29" s="155"/>
      <c r="B29" s="34" t="s">
        <v>1115</v>
      </c>
      <c r="C29" s="155"/>
      <c r="D29" s="4">
        <v>0.0</v>
      </c>
      <c r="E29" s="4">
        <v>2.0</v>
      </c>
      <c r="F29" s="4">
        <v>1.0</v>
      </c>
      <c r="G29" s="200">
        <v>750.0</v>
      </c>
      <c r="H29" s="198"/>
      <c r="I29" s="4">
        <v>0.0</v>
      </c>
      <c r="J29" s="4">
        <v>2.0</v>
      </c>
      <c r="K29" s="4" t="s">
        <v>950</v>
      </c>
      <c r="L29" s="4">
        <v>1.0</v>
      </c>
      <c r="M29" s="4" t="s">
        <v>1080</v>
      </c>
      <c r="N29" s="200">
        <v>750.0</v>
      </c>
      <c r="O29" s="4">
        <v>0.75</v>
      </c>
      <c r="P29" s="198"/>
      <c r="Q29" s="4">
        <v>0.0</v>
      </c>
      <c r="R29" s="4">
        <v>2.0</v>
      </c>
      <c r="S29" s="4" t="s">
        <v>950</v>
      </c>
      <c r="T29" s="4">
        <v>1.0</v>
      </c>
      <c r="U29" s="4" t="s">
        <v>1080</v>
      </c>
      <c r="V29" s="4">
        <v>750.0</v>
      </c>
      <c r="W29" s="4">
        <v>0.75</v>
      </c>
      <c r="X29" s="198"/>
      <c r="Y29" s="208" t="s">
        <v>953</v>
      </c>
      <c r="Z29" s="208" t="s">
        <v>953</v>
      </c>
      <c r="AA29" s="206"/>
      <c r="AB29" s="206"/>
      <c r="AC29" s="206"/>
      <c r="AD29" s="209" t="s">
        <v>1116</v>
      </c>
      <c r="AE29" s="155"/>
      <c r="AH29" s="155"/>
    </row>
    <row r="30">
      <c r="A30" s="155"/>
      <c r="B30" s="34" t="s">
        <v>1117</v>
      </c>
      <c r="C30" s="155"/>
      <c r="D30" s="4">
        <v>0.0</v>
      </c>
      <c r="E30" s="4">
        <v>1.0</v>
      </c>
      <c r="F30" s="4">
        <v>1.0</v>
      </c>
      <c r="G30" s="200">
        <v>250.0</v>
      </c>
      <c r="H30" s="198"/>
      <c r="I30" s="4">
        <v>0.0</v>
      </c>
      <c r="J30" s="4">
        <v>1.0</v>
      </c>
      <c r="K30" s="4" t="s">
        <v>950</v>
      </c>
      <c r="L30" s="4">
        <v>1.0</v>
      </c>
      <c r="M30" s="4" t="s">
        <v>1080</v>
      </c>
      <c r="N30" s="200">
        <v>250.0</v>
      </c>
      <c r="O30" s="4">
        <v>0.6</v>
      </c>
      <c r="P30" s="198"/>
      <c r="Q30" s="4">
        <v>0.0</v>
      </c>
      <c r="R30" s="4">
        <v>1.0</v>
      </c>
      <c r="S30" s="4" t="s">
        <v>950</v>
      </c>
      <c r="T30" s="4">
        <v>1.0</v>
      </c>
      <c r="U30" s="4" t="s">
        <v>1080</v>
      </c>
      <c r="V30" s="4">
        <v>250.0</v>
      </c>
      <c r="W30" s="4">
        <v>1.0</v>
      </c>
      <c r="X30" s="198"/>
      <c r="Y30" s="208" t="s">
        <v>943</v>
      </c>
      <c r="Z30" s="208" t="s">
        <v>943</v>
      </c>
      <c r="AA30" s="206"/>
      <c r="AB30" s="206"/>
      <c r="AC30" s="206"/>
      <c r="AD30" s="209" t="s">
        <v>1118</v>
      </c>
      <c r="AE30" s="155"/>
      <c r="AH30" s="155"/>
    </row>
    <row r="31">
      <c r="A31" s="155"/>
      <c r="B31" s="201" t="s">
        <v>284</v>
      </c>
      <c r="C31" s="155"/>
      <c r="D31" s="198"/>
      <c r="E31" s="198"/>
      <c r="F31" s="198"/>
      <c r="G31" s="199"/>
      <c r="H31" s="198"/>
      <c r="I31" s="198"/>
      <c r="J31" s="198"/>
      <c r="K31" s="198"/>
      <c r="L31" s="198"/>
      <c r="M31" s="198"/>
      <c r="N31" s="199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9"/>
      <c r="AE31" s="155"/>
      <c r="AH31" s="155"/>
    </row>
    <row r="32">
      <c r="A32" s="155"/>
      <c r="B32" s="34" t="s">
        <v>1119</v>
      </c>
      <c r="C32" s="155"/>
      <c r="D32" s="4">
        <v>3.0</v>
      </c>
      <c r="E32" s="4">
        <v>1.0</v>
      </c>
      <c r="F32" s="4">
        <v>1.5</v>
      </c>
      <c r="G32" s="200">
        <v>800.0</v>
      </c>
      <c r="H32" s="198"/>
      <c r="I32" s="4">
        <v>3.0</v>
      </c>
      <c r="J32" s="4">
        <v>1.0</v>
      </c>
      <c r="K32" s="4" t="s">
        <v>950</v>
      </c>
      <c r="L32" s="4">
        <v>1.5</v>
      </c>
      <c r="M32" s="4" t="s">
        <v>1109</v>
      </c>
      <c r="N32" s="200">
        <v>800.0</v>
      </c>
      <c r="O32" s="4">
        <v>1.0</v>
      </c>
      <c r="P32" s="198"/>
      <c r="Q32" s="4">
        <v>3.0</v>
      </c>
      <c r="R32" s="4">
        <v>1.0</v>
      </c>
      <c r="S32" s="4" t="s">
        <v>950</v>
      </c>
      <c r="T32" s="4">
        <v>1.5</v>
      </c>
      <c r="U32" s="4" t="s">
        <v>1109</v>
      </c>
      <c r="V32" s="200">
        <v>800.0</v>
      </c>
      <c r="W32" s="4">
        <v>1.0</v>
      </c>
      <c r="X32" s="198"/>
      <c r="Y32" s="4">
        <v>8.0</v>
      </c>
      <c r="Z32" s="4">
        <v>6.0</v>
      </c>
      <c r="AA32" s="206"/>
      <c r="AB32" s="206"/>
      <c r="AC32" s="206"/>
      <c r="AD32" s="207"/>
      <c r="AE32" s="155"/>
      <c r="AH32" s="155"/>
    </row>
    <row r="33">
      <c r="A33" s="155"/>
      <c r="B33" s="202" t="s">
        <v>1120</v>
      </c>
      <c r="C33" s="155"/>
      <c r="D33" s="4">
        <v>5.0</v>
      </c>
      <c r="E33" s="4">
        <v>3.0</v>
      </c>
      <c r="F33" s="4">
        <v>2.0</v>
      </c>
      <c r="G33" s="200">
        <v>1200.0</v>
      </c>
      <c r="H33" s="198"/>
      <c r="I33" s="4">
        <v>5.0</v>
      </c>
      <c r="J33" s="4">
        <v>3.0</v>
      </c>
      <c r="K33" s="4" t="s">
        <v>950</v>
      </c>
      <c r="L33" s="4">
        <v>2.0</v>
      </c>
      <c r="M33" s="4" t="s">
        <v>1121</v>
      </c>
      <c r="N33" s="200">
        <v>1200.0</v>
      </c>
      <c r="O33" s="4">
        <v>1.0</v>
      </c>
      <c r="P33" s="198"/>
      <c r="Q33" s="4">
        <v>5.0</v>
      </c>
      <c r="R33" s="4">
        <v>3.0</v>
      </c>
      <c r="S33" s="4" t="s">
        <v>950</v>
      </c>
      <c r="T33" s="4">
        <v>2.0</v>
      </c>
      <c r="U33" s="4" t="s">
        <v>1121</v>
      </c>
      <c r="V33" s="200">
        <v>1200.0</v>
      </c>
      <c r="W33" s="4">
        <v>1.0</v>
      </c>
      <c r="X33" s="198"/>
      <c r="Y33" s="206"/>
      <c r="Z33" s="206"/>
      <c r="AA33" s="206"/>
      <c r="AB33" s="206"/>
      <c r="AC33" s="206"/>
      <c r="AD33" s="207"/>
      <c r="AE33" s="155"/>
      <c r="AH33" s="155"/>
    </row>
    <row r="34">
      <c r="A34" s="155"/>
      <c r="B34" s="34" t="s">
        <v>1122</v>
      </c>
      <c r="C34" s="155"/>
      <c r="D34" s="4" t="s">
        <v>950</v>
      </c>
      <c r="E34" s="4" t="s">
        <v>950</v>
      </c>
      <c r="F34" s="4" t="s">
        <v>950</v>
      </c>
      <c r="G34" s="200" t="s">
        <v>950</v>
      </c>
      <c r="H34" s="198"/>
      <c r="I34" s="4" t="s">
        <v>950</v>
      </c>
      <c r="J34" s="4" t="s">
        <v>950</v>
      </c>
      <c r="K34" s="4" t="s">
        <v>950</v>
      </c>
      <c r="L34" s="4" t="s">
        <v>950</v>
      </c>
      <c r="M34" s="4" t="s">
        <v>950</v>
      </c>
      <c r="N34" s="4" t="s">
        <v>950</v>
      </c>
      <c r="O34" s="4" t="s">
        <v>950</v>
      </c>
      <c r="P34" s="198"/>
      <c r="Q34" s="4" t="s">
        <v>950</v>
      </c>
      <c r="R34" s="4" t="s">
        <v>950</v>
      </c>
      <c r="S34" s="4" t="s">
        <v>950</v>
      </c>
      <c r="T34" s="4" t="s">
        <v>950</v>
      </c>
      <c r="U34" s="4" t="s">
        <v>950</v>
      </c>
      <c r="V34" s="4" t="s">
        <v>950</v>
      </c>
      <c r="W34" s="4" t="s">
        <v>950</v>
      </c>
      <c r="X34" s="198"/>
      <c r="Y34" s="4">
        <v>6.0</v>
      </c>
      <c r="Z34" s="4">
        <v>4.0</v>
      </c>
      <c r="AA34" s="206"/>
      <c r="AB34" s="206"/>
      <c r="AC34" s="206"/>
      <c r="AD34" s="207"/>
      <c r="AE34" s="155"/>
      <c r="AH34" s="155"/>
    </row>
    <row r="35">
      <c r="A35" s="155"/>
      <c r="B35" s="201" t="s">
        <v>1123</v>
      </c>
      <c r="C35" s="155"/>
      <c r="D35" s="198"/>
      <c r="E35" s="198"/>
      <c r="F35" s="198"/>
      <c r="G35" s="199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9"/>
      <c r="AE35" s="155"/>
    </row>
    <row r="36">
      <c r="A36" s="155"/>
      <c r="B36" s="202" t="s">
        <v>1124</v>
      </c>
      <c r="C36" s="155"/>
      <c r="D36" s="4">
        <v>6.0</v>
      </c>
      <c r="E36" s="4">
        <v>4.0</v>
      </c>
      <c r="F36" s="13">
        <f>9+BodySR1</f>
        <v>9</v>
      </c>
      <c r="G36" s="200">
        <v>7500.0</v>
      </c>
      <c r="H36" s="198"/>
      <c r="I36" s="203">
        <v>6.0</v>
      </c>
      <c r="J36" s="203">
        <v>4.0</v>
      </c>
      <c r="K36" s="4" t="s">
        <v>950</v>
      </c>
      <c r="L36" s="13">
        <f>9+BodySR2</f>
        <v>9</v>
      </c>
      <c r="M36" s="203" t="s">
        <v>1125</v>
      </c>
      <c r="N36" s="211">
        <v>7500.0</v>
      </c>
      <c r="O36" s="203">
        <v>2.0</v>
      </c>
      <c r="P36" s="198"/>
      <c r="X36" s="198"/>
      <c r="Y36" s="206"/>
      <c r="Z36" s="206"/>
      <c r="AA36" s="206"/>
      <c r="AB36" s="206"/>
      <c r="AC36" s="206"/>
      <c r="AD36" s="207"/>
      <c r="AE36" s="155"/>
    </row>
    <row r="37">
      <c r="A37" s="155"/>
      <c r="B37" s="202" t="s">
        <v>1126</v>
      </c>
      <c r="C37" s="155"/>
      <c r="D37" s="4">
        <v>6.0</v>
      </c>
      <c r="E37" s="4">
        <v>5.0</v>
      </c>
      <c r="F37" s="13">
        <f>11+BodySR1</f>
        <v>11</v>
      </c>
      <c r="G37" s="200">
        <v>9000.0</v>
      </c>
      <c r="H37" s="198"/>
      <c r="I37" s="203">
        <v>6.0</v>
      </c>
      <c r="J37" s="203">
        <v>5.0</v>
      </c>
      <c r="K37" s="4" t="s">
        <v>950</v>
      </c>
      <c r="L37" s="13">
        <f>11+BodySR2</f>
        <v>11</v>
      </c>
      <c r="M37" s="203" t="s">
        <v>1127</v>
      </c>
      <c r="N37" s="211">
        <v>9000.0</v>
      </c>
      <c r="O37" s="203">
        <v>2.5</v>
      </c>
      <c r="P37" s="198"/>
      <c r="X37" s="198"/>
      <c r="Y37" s="206"/>
      <c r="Z37" s="206"/>
      <c r="AA37" s="206"/>
      <c r="AB37" s="206"/>
      <c r="AC37" s="206"/>
      <c r="AD37" s="207"/>
      <c r="AE37" s="155"/>
    </row>
    <row r="38">
      <c r="A38" s="155"/>
      <c r="B38" s="202" t="s">
        <v>1128</v>
      </c>
      <c r="C38" s="155"/>
      <c r="D38" s="4">
        <v>7.0</v>
      </c>
      <c r="E38" s="4">
        <v>5.0</v>
      </c>
      <c r="F38" s="13">
        <f>13+BodySR1</f>
        <v>13</v>
      </c>
      <c r="G38" s="200">
        <v>12000.0</v>
      </c>
      <c r="H38" s="198"/>
      <c r="I38" s="203">
        <v>7.0</v>
      </c>
      <c r="J38" s="203">
        <v>5.0</v>
      </c>
      <c r="K38" s="4" t="s">
        <v>950</v>
      </c>
      <c r="L38" s="13">
        <f>13+BodySR2</f>
        <v>13</v>
      </c>
      <c r="M38" s="203" t="s">
        <v>1129</v>
      </c>
      <c r="N38" s="211">
        <v>12000.0</v>
      </c>
      <c r="O38" s="203">
        <v>3.0</v>
      </c>
      <c r="P38" s="198"/>
      <c r="X38" s="198"/>
      <c r="Y38" s="206"/>
      <c r="Z38" s="206"/>
      <c r="AA38" s="206"/>
      <c r="AB38" s="206"/>
      <c r="AC38" s="206"/>
      <c r="AD38" s="207"/>
      <c r="AE38" s="155"/>
    </row>
    <row r="39">
      <c r="A39" s="155"/>
      <c r="B39" s="202" t="s">
        <v>1130</v>
      </c>
      <c r="C39" s="155"/>
      <c r="D39" s="4" t="s">
        <v>943</v>
      </c>
      <c r="E39" s="4" t="s">
        <v>953</v>
      </c>
      <c r="F39" s="4" t="s">
        <v>950</v>
      </c>
      <c r="G39" s="200">
        <v>250.0</v>
      </c>
      <c r="H39" s="198"/>
      <c r="I39" s="203" t="s">
        <v>943</v>
      </c>
      <c r="J39" s="203" t="s">
        <v>953</v>
      </c>
      <c r="K39" s="4" t="s">
        <v>950</v>
      </c>
      <c r="L39" s="4" t="s">
        <v>950</v>
      </c>
      <c r="M39" s="203" t="s">
        <v>1131</v>
      </c>
      <c r="N39" s="211">
        <v>250.0</v>
      </c>
      <c r="O39" s="203">
        <v>2.0</v>
      </c>
      <c r="P39" s="198"/>
      <c r="X39" s="198"/>
      <c r="Y39" s="206"/>
      <c r="Z39" s="206"/>
      <c r="AA39" s="206"/>
      <c r="AB39" s="206"/>
      <c r="AC39" s="206"/>
      <c r="AD39" s="207"/>
      <c r="AE39" s="155"/>
      <c r="AH39" s="155"/>
    </row>
    <row r="40">
      <c r="A40" s="155"/>
      <c r="B40" s="201" t="s">
        <v>1132</v>
      </c>
      <c r="C40" s="210"/>
      <c r="D40" s="198"/>
      <c r="E40" s="198"/>
      <c r="F40" s="198"/>
      <c r="G40" s="199"/>
      <c r="H40" s="198"/>
      <c r="I40" s="198"/>
      <c r="J40" s="198"/>
      <c r="K40" s="198"/>
      <c r="L40" s="198"/>
      <c r="M40" s="198"/>
      <c r="N40" s="199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9"/>
      <c r="AE40" s="155"/>
      <c r="AH40" s="155"/>
    </row>
    <row r="41">
      <c r="A41" s="155"/>
      <c r="B41" s="34" t="s">
        <v>1133</v>
      </c>
      <c r="C41" s="155"/>
      <c r="D41" s="4">
        <v>6.0</v>
      </c>
      <c r="E41" s="4">
        <v>4.0</v>
      </c>
      <c r="F41" s="13">
        <f>10+BodySR1</f>
        <v>10</v>
      </c>
      <c r="G41" s="200">
        <v>10000.0</v>
      </c>
      <c r="H41" s="198"/>
      <c r="I41" s="4">
        <v>6.0</v>
      </c>
      <c r="J41" s="4">
        <v>4.0</v>
      </c>
      <c r="K41" s="4" t="s">
        <v>950</v>
      </c>
      <c r="L41" s="13">
        <f>10+BodySR2</f>
        <v>10</v>
      </c>
      <c r="M41" s="4" t="s">
        <v>1134</v>
      </c>
      <c r="N41" s="200">
        <v>10000.0</v>
      </c>
      <c r="O41" s="4">
        <v>2.0</v>
      </c>
      <c r="P41" s="198"/>
      <c r="X41" s="198"/>
      <c r="Y41" s="206"/>
      <c r="Z41" s="206"/>
      <c r="AA41" s="206"/>
      <c r="AB41" s="206"/>
      <c r="AC41" s="206"/>
      <c r="AD41" s="207"/>
      <c r="AE41" s="155"/>
      <c r="AH41" s="155"/>
    </row>
    <row r="42">
      <c r="A42" s="155"/>
      <c r="B42" s="34" t="s">
        <v>1135</v>
      </c>
      <c r="C42" s="155"/>
      <c r="D42" s="4">
        <v>8.0</v>
      </c>
      <c r="E42" s="4">
        <v>6.0</v>
      </c>
      <c r="F42" s="13">
        <f>15+BodySR1</f>
        <v>15</v>
      </c>
      <c r="G42" s="200">
        <v>20000.0</v>
      </c>
      <c r="H42" s="198"/>
      <c r="I42" s="4">
        <v>8.0</v>
      </c>
      <c r="J42" s="4">
        <v>6.0</v>
      </c>
      <c r="K42" s="4" t="s">
        <v>950</v>
      </c>
      <c r="L42" s="13">
        <f>15+BodySR2</f>
        <v>15</v>
      </c>
      <c r="M42" s="4" t="s">
        <v>1129</v>
      </c>
      <c r="N42" s="200">
        <v>20000.0</v>
      </c>
      <c r="O42" s="4">
        <v>3.0</v>
      </c>
      <c r="P42" s="198"/>
      <c r="X42" s="198"/>
      <c r="Y42" s="206"/>
      <c r="Z42" s="206"/>
      <c r="AA42" s="206"/>
      <c r="AB42" s="206"/>
      <c r="AC42" s="206"/>
      <c r="AD42" s="207"/>
      <c r="AE42" s="155"/>
      <c r="AH42" s="155"/>
    </row>
    <row r="43">
      <c r="A43" s="155"/>
      <c r="B43" s="34" t="s">
        <v>1101</v>
      </c>
      <c r="C43" s="155"/>
      <c r="D43" s="4" t="s">
        <v>950</v>
      </c>
      <c r="E43" s="4" t="s">
        <v>950</v>
      </c>
      <c r="F43" s="4" t="s">
        <v>950</v>
      </c>
      <c r="G43" s="200" t="s">
        <v>950</v>
      </c>
      <c r="H43" s="198"/>
      <c r="I43" s="4">
        <v>1.0</v>
      </c>
      <c r="J43" s="4">
        <v>1.0</v>
      </c>
      <c r="K43" s="4" t="s">
        <v>950</v>
      </c>
      <c r="L43" s="4">
        <v>1.0</v>
      </c>
      <c r="M43" s="4" t="s">
        <v>1131</v>
      </c>
      <c r="N43" s="200">
        <v>200.0</v>
      </c>
      <c r="O43" s="4">
        <v>1.5</v>
      </c>
      <c r="P43" s="198"/>
      <c r="X43" s="198"/>
      <c r="Y43" s="206"/>
      <c r="Z43" s="206"/>
      <c r="AA43" s="206"/>
      <c r="AB43" s="206"/>
      <c r="AC43" s="206"/>
      <c r="AD43" s="207"/>
      <c r="AE43" s="155"/>
      <c r="AH43" s="155"/>
    </row>
    <row r="44">
      <c r="A44" s="155"/>
      <c r="B44" s="212" t="s">
        <v>1136</v>
      </c>
      <c r="C44" s="213"/>
      <c r="D44" s="4" t="s">
        <v>950</v>
      </c>
      <c r="E44" s="4" t="s">
        <v>950</v>
      </c>
      <c r="F44" s="4" t="s">
        <v>950</v>
      </c>
      <c r="G44" s="200" t="s">
        <v>950</v>
      </c>
      <c r="H44" s="198"/>
      <c r="I44" s="4" t="s">
        <v>950</v>
      </c>
      <c r="J44" s="4" t="s">
        <v>950</v>
      </c>
      <c r="K44" s="4" t="s">
        <v>950</v>
      </c>
      <c r="L44" s="4" t="s">
        <v>950</v>
      </c>
      <c r="M44" s="4" t="s">
        <v>950</v>
      </c>
      <c r="N44" s="4" t="s">
        <v>950</v>
      </c>
      <c r="O44" s="4" t="s">
        <v>950</v>
      </c>
      <c r="P44" s="198"/>
      <c r="X44" s="198"/>
      <c r="Y44" s="214">
        <v>10.0</v>
      </c>
      <c r="Z44" s="214">
        <v>8.0</v>
      </c>
      <c r="AA44" s="206"/>
      <c r="AB44" s="206"/>
      <c r="AC44" s="206"/>
      <c r="AD44" s="207"/>
      <c r="AE44" s="155"/>
      <c r="AH44" s="155"/>
    </row>
    <row r="45">
      <c r="A45" s="155"/>
      <c r="B45" s="34" t="s">
        <v>1137</v>
      </c>
      <c r="C45" s="155"/>
      <c r="D45" s="4" t="s">
        <v>950</v>
      </c>
      <c r="E45" s="4" t="s">
        <v>950</v>
      </c>
      <c r="F45" s="4" t="s">
        <v>950</v>
      </c>
      <c r="G45" s="200" t="s">
        <v>950</v>
      </c>
      <c r="H45" s="198"/>
      <c r="I45" s="4" t="s">
        <v>950</v>
      </c>
      <c r="J45" s="4" t="s">
        <v>950</v>
      </c>
      <c r="K45" s="4" t="s">
        <v>950</v>
      </c>
      <c r="L45" s="4" t="s">
        <v>950</v>
      </c>
      <c r="M45" s="4" t="s">
        <v>950</v>
      </c>
      <c r="N45" s="4" t="s">
        <v>950</v>
      </c>
      <c r="O45" s="4" t="s">
        <v>950</v>
      </c>
      <c r="P45" s="198"/>
      <c r="X45" s="198"/>
      <c r="Y45" s="4">
        <v>6.0</v>
      </c>
      <c r="Z45" s="4">
        <v>6.0</v>
      </c>
      <c r="AA45" s="206"/>
      <c r="AB45" s="206"/>
      <c r="AC45" s="206"/>
      <c r="AD45" s="207"/>
      <c r="AE45" s="155"/>
      <c r="AH45" s="155"/>
    </row>
    <row r="46">
      <c r="A46" s="155"/>
      <c r="B46" s="34" t="s">
        <v>1138</v>
      </c>
      <c r="C46" s="155"/>
      <c r="D46" s="4" t="s">
        <v>950</v>
      </c>
      <c r="E46" s="4" t="s">
        <v>950</v>
      </c>
      <c r="F46" s="4" t="s">
        <v>950</v>
      </c>
      <c r="G46" s="200" t="s">
        <v>950</v>
      </c>
      <c r="H46" s="198"/>
      <c r="I46" s="4" t="s">
        <v>950</v>
      </c>
      <c r="J46" s="4" t="s">
        <v>950</v>
      </c>
      <c r="K46" s="4" t="s">
        <v>950</v>
      </c>
      <c r="L46" s="4" t="s">
        <v>950</v>
      </c>
      <c r="M46" s="4" t="s">
        <v>950</v>
      </c>
      <c r="N46" s="4" t="s">
        <v>950</v>
      </c>
      <c r="O46" s="4" t="s">
        <v>950</v>
      </c>
      <c r="P46" s="198"/>
      <c r="X46" s="198"/>
      <c r="Y46" s="4" t="s">
        <v>950</v>
      </c>
      <c r="Z46" s="4" t="s">
        <v>953</v>
      </c>
      <c r="AA46" s="206"/>
      <c r="AB46" s="206"/>
      <c r="AC46" s="206"/>
      <c r="AD46" s="207"/>
      <c r="AE46" s="155"/>
      <c r="AH46" s="155"/>
    </row>
    <row r="47">
      <c r="A47" s="155"/>
      <c r="B47" s="34" t="s">
        <v>1139</v>
      </c>
      <c r="C47" s="155"/>
      <c r="D47" s="4" t="s">
        <v>950</v>
      </c>
      <c r="E47" s="4" t="s">
        <v>950</v>
      </c>
      <c r="F47" s="4" t="s">
        <v>950</v>
      </c>
      <c r="G47" s="200" t="s">
        <v>950</v>
      </c>
      <c r="H47" s="198"/>
      <c r="I47" s="4" t="s">
        <v>950</v>
      </c>
      <c r="J47" s="4" t="s">
        <v>950</v>
      </c>
      <c r="K47" s="4" t="s">
        <v>950</v>
      </c>
      <c r="L47" s="4" t="s">
        <v>950</v>
      </c>
      <c r="M47" s="4" t="s">
        <v>950</v>
      </c>
      <c r="N47" s="4" t="s">
        <v>950</v>
      </c>
      <c r="O47" s="4" t="s">
        <v>950</v>
      </c>
      <c r="P47" s="198"/>
      <c r="X47" s="198"/>
      <c r="Y47" s="206"/>
      <c r="Z47" s="206"/>
      <c r="AA47" s="206"/>
      <c r="AB47" s="206"/>
      <c r="AC47" s="206"/>
      <c r="AD47" s="207"/>
      <c r="AE47" s="155"/>
      <c r="AH47" s="155"/>
    </row>
    <row r="48">
      <c r="A48" s="155"/>
      <c r="B48" s="34" t="s">
        <v>1140</v>
      </c>
      <c r="C48" s="155"/>
      <c r="D48" s="4" t="s">
        <v>950</v>
      </c>
      <c r="E48" s="4" t="s">
        <v>950</v>
      </c>
      <c r="F48" s="4" t="s">
        <v>950</v>
      </c>
      <c r="G48" s="200" t="s">
        <v>950</v>
      </c>
      <c r="H48" s="198"/>
      <c r="I48" s="4" t="s">
        <v>950</v>
      </c>
      <c r="J48" s="4" t="s">
        <v>950</v>
      </c>
      <c r="K48" s="4" t="s">
        <v>950</v>
      </c>
      <c r="L48" s="4" t="s">
        <v>950</v>
      </c>
      <c r="M48" s="4" t="s">
        <v>950</v>
      </c>
      <c r="N48" s="4" t="s">
        <v>950</v>
      </c>
      <c r="O48" s="4" t="s">
        <v>950</v>
      </c>
      <c r="P48" s="198"/>
      <c r="X48" s="198"/>
      <c r="Y48" s="206"/>
      <c r="Z48" s="206"/>
      <c r="AA48" s="206"/>
      <c r="AB48" s="206"/>
      <c r="AC48" s="206"/>
      <c r="AD48" s="207"/>
      <c r="AE48" s="155"/>
      <c r="AH48" s="155"/>
    </row>
    <row r="49">
      <c r="A49" s="155"/>
      <c r="C49" s="155"/>
      <c r="H49" s="198"/>
      <c r="P49" s="198"/>
      <c r="X49" s="198"/>
      <c r="Y49" s="4">
        <v>5.0</v>
      </c>
      <c r="Z49" s="4">
        <v>3.0</v>
      </c>
      <c r="AA49" s="206"/>
      <c r="AB49" s="206"/>
      <c r="AC49" s="206"/>
      <c r="AD49" s="207"/>
      <c r="AE49" s="155"/>
      <c r="AH49" s="155"/>
    </row>
  </sheetData>
  <mergeCells count="5">
    <mergeCell ref="D2:G2"/>
    <mergeCell ref="I2:O2"/>
    <mergeCell ref="Q2:W2"/>
    <mergeCell ref="Y2:AD2"/>
    <mergeCell ref="AF2:AG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cols>
    <col customWidth="1" min="1" max="1" width="1.25"/>
    <col customWidth="1" min="2" max="4" width="15.13"/>
    <col customWidth="1" min="5" max="5" width="103.5"/>
    <col customWidth="1" min="6" max="20" width="15.13"/>
  </cols>
  <sheetData>
    <row r="1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>
      <c r="A2" s="1"/>
    </row>
    <row r="3">
      <c r="A3" s="1"/>
    </row>
    <row r="4">
      <c r="A4" s="1"/>
    </row>
    <row r="5">
      <c r="A5" s="1"/>
    </row>
    <row r="6">
      <c r="A6" s="1"/>
    </row>
    <row r="7">
      <c r="A7" s="1"/>
    </row>
    <row r="8">
      <c r="A8" s="1"/>
    </row>
    <row r="9">
      <c r="A9" s="1"/>
      <c r="E9" s="36" t="s">
        <v>1141</v>
      </c>
    </row>
    <row r="10">
      <c r="A10" s="1"/>
      <c r="E10" s="36" t="s">
        <v>1142</v>
      </c>
    </row>
    <row r="11">
      <c r="A11" s="1"/>
      <c r="E11" s="36" t="s">
        <v>1143</v>
      </c>
    </row>
    <row r="12">
      <c r="A12" s="1"/>
      <c r="E12" s="36" t="s">
        <v>1144</v>
      </c>
    </row>
    <row r="13">
      <c r="A13" s="1"/>
      <c r="E13" s="36" t="s">
        <v>1145</v>
      </c>
    </row>
    <row r="14">
      <c r="A14" s="1"/>
    </row>
    <row r="15">
      <c r="A15" s="1"/>
    </row>
    <row r="16">
      <c r="A16" s="1"/>
    </row>
    <row r="17">
      <c r="A17" s="1"/>
    </row>
    <row r="18">
      <c r="A18" s="1"/>
    </row>
    <row r="19">
      <c r="A19" s="1"/>
    </row>
    <row r="20">
      <c r="A20" s="1"/>
    </row>
    <row r="21">
      <c r="A21" s="1"/>
    </row>
    <row r="22">
      <c r="A22" s="1"/>
    </row>
    <row r="23">
      <c r="A23" s="1"/>
    </row>
    <row r="24">
      <c r="A24" s="1"/>
    </row>
    <row r="25">
      <c r="A25" s="1"/>
    </row>
    <row r="26">
      <c r="A26" s="1"/>
    </row>
    <row r="27">
      <c r="A27" s="1"/>
    </row>
    <row r="28">
      <c r="A28" s="1"/>
    </row>
    <row r="29">
      <c r="A29" s="1"/>
    </row>
    <row r="30">
      <c r="A30" s="1"/>
    </row>
    <row r="31">
      <c r="A31" s="1"/>
    </row>
    <row r="32">
      <c r="A32" s="1"/>
    </row>
    <row r="33">
      <c r="A33" s="1"/>
    </row>
    <row r="34">
      <c r="A34" s="1"/>
    </row>
    <row r="35">
      <c r="A35" s="1"/>
    </row>
    <row r="36">
      <c r="A36" s="1"/>
    </row>
    <row r="37">
      <c r="A37" s="1"/>
    </row>
    <row r="38">
      <c r="A38" s="1"/>
    </row>
    <row r="39">
      <c r="A39" s="1"/>
    </row>
    <row r="40">
      <c r="A40" s="1"/>
    </row>
    <row r="41">
      <c r="A41" s="1"/>
    </row>
    <row r="42">
      <c r="A42" s="1"/>
    </row>
    <row r="43">
      <c r="A43" s="1"/>
    </row>
    <row r="44">
      <c r="A44" s="1"/>
    </row>
    <row r="45">
      <c r="A45" s="1"/>
    </row>
    <row r="46">
      <c r="A46" s="1"/>
    </row>
    <row r="47">
      <c r="A47" s="1"/>
    </row>
    <row r="48">
      <c r="A48" s="1"/>
    </row>
    <row r="49">
      <c r="A49" s="1"/>
    </row>
    <row r="50">
      <c r="A50" s="1"/>
    </row>
    <row r="51">
      <c r="A51" s="1"/>
    </row>
    <row r="52">
      <c r="A52" s="1"/>
    </row>
    <row r="53">
      <c r="A53" s="1"/>
    </row>
    <row r="54">
      <c r="A54" s="1"/>
    </row>
    <row r="55">
      <c r="A55" s="1"/>
    </row>
    <row r="56">
      <c r="A56" s="1"/>
    </row>
    <row r="57">
      <c r="A57" s="1"/>
    </row>
    <row r="58">
      <c r="A58" s="1"/>
    </row>
    <row r="59">
      <c r="A59" s="1"/>
    </row>
    <row r="60">
      <c r="A60" s="1"/>
    </row>
    <row r="61">
      <c r="A61" s="1"/>
    </row>
    <row r="62">
      <c r="A62" s="1"/>
    </row>
    <row r="63">
      <c r="A63" s="1"/>
    </row>
    <row r="64">
      <c r="A64" s="1"/>
    </row>
    <row r="65">
      <c r="A65" s="1"/>
    </row>
    <row r="66">
      <c r="A66" s="1"/>
    </row>
    <row r="67">
      <c r="A67" s="1"/>
    </row>
    <row r="68">
      <c r="A68" s="1"/>
    </row>
    <row r="69">
      <c r="A69" s="1"/>
    </row>
    <row r="70">
      <c r="A70" s="1"/>
    </row>
    <row r="71">
      <c r="A71" s="1"/>
    </row>
    <row r="72">
      <c r="A72" s="1"/>
    </row>
    <row r="73">
      <c r="A73" s="1"/>
    </row>
    <row r="74">
      <c r="A74" s="1"/>
    </row>
    <row r="75">
      <c r="A75" s="1"/>
    </row>
    <row r="76">
      <c r="A76" s="1"/>
    </row>
    <row r="77">
      <c r="A77" s="1"/>
    </row>
    <row r="78">
      <c r="A78" s="1"/>
    </row>
    <row r="79">
      <c r="A79" s="1"/>
    </row>
    <row r="80">
      <c r="A80" s="1"/>
    </row>
    <row r="81">
      <c r="A81" s="1"/>
    </row>
    <row r="82">
      <c r="A82" s="1"/>
    </row>
    <row r="83">
      <c r="A83" s="1"/>
    </row>
    <row r="84">
      <c r="A84" s="1"/>
    </row>
    <row r="85">
      <c r="A85" s="1"/>
    </row>
    <row r="86">
      <c r="A86" s="1"/>
    </row>
    <row r="87">
      <c r="A87" s="1"/>
    </row>
    <row r="88">
      <c r="A88" s="1"/>
    </row>
    <row r="89">
      <c r="A89" s="1"/>
    </row>
    <row r="90">
      <c r="A90" s="1"/>
    </row>
    <row r="91">
      <c r="A91" s="1"/>
    </row>
    <row r="92">
      <c r="A92" s="1"/>
    </row>
    <row r="93">
      <c r="A93" s="1"/>
    </row>
    <row r="94">
      <c r="A94" s="1"/>
    </row>
    <row r="95">
      <c r="A95" s="1"/>
    </row>
    <row r="96">
      <c r="A96" s="1"/>
    </row>
    <row r="97">
      <c r="A97" s="1"/>
    </row>
    <row r="98">
      <c r="A98" s="1"/>
    </row>
    <row r="99">
      <c r="A99" s="1"/>
    </row>
    <row r="100">
      <c r="A100" s="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cols>
    <col customWidth="1" min="1" max="1" width="1.25"/>
    <col customWidth="1" min="2" max="3" width="15.13"/>
    <col customWidth="1" min="4" max="4" width="77.25"/>
    <col customWidth="1" min="5" max="20" width="15.13"/>
  </cols>
  <sheetData>
    <row r="1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>
      <c r="A2" s="1"/>
    </row>
    <row r="3">
      <c r="A3" s="1"/>
    </row>
    <row r="4">
      <c r="A4" s="1"/>
    </row>
    <row r="5">
      <c r="A5" s="1"/>
    </row>
    <row r="6">
      <c r="A6" s="1"/>
    </row>
    <row r="7">
      <c r="A7" s="1"/>
    </row>
    <row r="8">
      <c r="A8" s="1"/>
    </row>
    <row r="9">
      <c r="A9" s="1"/>
    </row>
    <row r="10">
      <c r="A10" s="1"/>
    </row>
    <row r="11">
      <c r="A11" s="1"/>
    </row>
    <row r="12">
      <c r="A12" s="1"/>
    </row>
    <row r="13">
      <c r="A13" s="1"/>
    </row>
    <row r="14">
      <c r="A14" s="1"/>
    </row>
    <row r="15">
      <c r="A15" s="1"/>
    </row>
    <row r="16">
      <c r="A16" s="1"/>
    </row>
    <row r="17">
      <c r="A17" s="1"/>
    </row>
    <row r="18">
      <c r="A18" s="1"/>
    </row>
    <row r="19">
      <c r="A19" s="1"/>
    </row>
    <row r="20">
      <c r="A20" s="1"/>
    </row>
    <row r="21">
      <c r="A21" s="1"/>
    </row>
    <row r="22">
      <c r="A22" s="1"/>
    </row>
    <row r="23">
      <c r="A23" s="1"/>
    </row>
    <row r="24">
      <c r="A24" s="1"/>
    </row>
    <row r="25">
      <c r="A25" s="1"/>
    </row>
    <row r="26">
      <c r="A26" s="1"/>
    </row>
    <row r="27">
      <c r="A27" s="1"/>
    </row>
    <row r="28">
      <c r="A28" s="1"/>
    </row>
    <row r="29">
      <c r="A29" s="1"/>
    </row>
    <row r="30">
      <c r="A30" s="1"/>
    </row>
    <row r="31">
      <c r="A31" s="1"/>
    </row>
    <row r="32">
      <c r="A32" s="1"/>
    </row>
    <row r="33">
      <c r="A33" s="1"/>
    </row>
    <row r="34">
      <c r="A34" s="1"/>
    </row>
    <row r="35">
      <c r="A35" s="1"/>
    </row>
    <row r="36">
      <c r="A36" s="1"/>
    </row>
    <row r="37">
      <c r="A37" s="1"/>
    </row>
    <row r="38">
      <c r="A38" s="1"/>
    </row>
    <row r="39">
      <c r="A39" s="1"/>
    </row>
    <row r="40">
      <c r="A40" s="1"/>
    </row>
    <row r="41">
      <c r="A41" s="1"/>
    </row>
    <row r="42">
      <c r="A42" s="1"/>
    </row>
    <row r="43">
      <c r="A43" s="1"/>
    </row>
    <row r="44">
      <c r="A44" s="1"/>
    </row>
    <row r="45">
      <c r="A45" s="1"/>
    </row>
    <row r="46">
      <c r="A46" s="1"/>
    </row>
    <row r="47">
      <c r="A47" s="1"/>
    </row>
    <row r="48">
      <c r="A48" s="1"/>
    </row>
    <row r="49">
      <c r="A49" s="1"/>
    </row>
    <row r="50">
      <c r="A50" s="1"/>
    </row>
    <row r="51">
      <c r="A51" s="1"/>
    </row>
    <row r="52">
      <c r="A52" s="1"/>
    </row>
    <row r="53">
      <c r="A53" s="1"/>
    </row>
    <row r="54">
      <c r="A54" s="1"/>
    </row>
    <row r="55">
      <c r="A55" s="1"/>
    </row>
    <row r="56">
      <c r="A56" s="1"/>
    </row>
    <row r="57">
      <c r="A57" s="1"/>
    </row>
    <row r="58">
      <c r="A58" s="1"/>
    </row>
    <row r="59">
      <c r="A59" s="1"/>
    </row>
    <row r="60">
      <c r="A60" s="1"/>
    </row>
    <row r="61">
      <c r="A61" s="1"/>
    </row>
    <row r="62">
      <c r="A62" s="1"/>
    </row>
    <row r="63">
      <c r="A63" s="1"/>
    </row>
    <row r="64">
      <c r="A64" s="1"/>
    </row>
    <row r="65">
      <c r="A65" s="1"/>
    </row>
    <row r="66">
      <c r="A66" s="1"/>
    </row>
    <row r="67">
      <c r="A67" s="1"/>
    </row>
    <row r="68">
      <c r="A68" s="1"/>
    </row>
    <row r="69">
      <c r="A69" s="1"/>
    </row>
    <row r="70">
      <c r="A70" s="1"/>
    </row>
    <row r="71">
      <c r="A71" s="1"/>
    </row>
    <row r="72">
      <c r="A72" s="1"/>
    </row>
    <row r="73">
      <c r="A73" s="1"/>
    </row>
    <row r="74">
      <c r="A74" s="1"/>
    </row>
    <row r="75">
      <c r="A75" s="1"/>
    </row>
    <row r="76">
      <c r="A76" s="1"/>
    </row>
    <row r="77">
      <c r="A77" s="1"/>
    </row>
    <row r="78">
      <c r="A78" s="1"/>
    </row>
    <row r="79">
      <c r="A79" s="1"/>
    </row>
    <row r="80">
      <c r="A80" s="1"/>
    </row>
    <row r="81">
      <c r="A81" s="1"/>
    </row>
    <row r="82">
      <c r="A82" s="1"/>
    </row>
    <row r="83">
      <c r="A83" s="1"/>
    </row>
    <row r="84">
      <c r="A84" s="1"/>
    </row>
    <row r="85">
      <c r="A85" s="1"/>
    </row>
    <row r="86">
      <c r="A86" s="1"/>
    </row>
    <row r="87">
      <c r="A87" s="1"/>
    </row>
    <row r="88">
      <c r="A88" s="1"/>
    </row>
    <row r="89">
      <c r="A89" s="1"/>
    </row>
    <row r="90">
      <c r="A90" s="1"/>
    </row>
    <row r="91">
      <c r="A91" s="1"/>
    </row>
    <row r="92">
      <c r="A92" s="1"/>
    </row>
    <row r="93">
      <c r="A93" s="1"/>
    </row>
    <row r="94">
      <c r="A94" s="1"/>
    </row>
    <row r="95">
      <c r="A95" s="1"/>
    </row>
    <row r="96">
      <c r="A96" s="1"/>
    </row>
    <row r="97">
      <c r="A97" s="1"/>
    </row>
    <row r="98">
      <c r="A98" s="1"/>
    </row>
    <row r="99">
      <c r="A99" s="1"/>
    </row>
    <row r="100">
      <c r="A100" s="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cols>
    <col customWidth="1" min="1" max="1" width="1.38"/>
    <col customWidth="1" min="2" max="2" width="14.88"/>
    <col customWidth="1" min="3" max="5" width="5.0"/>
    <col customWidth="1" min="6" max="7" width="5.88"/>
    <col customWidth="1" min="8" max="8" width="1.38"/>
    <col customWidth="1" min="9" max="9" width="50.13"/>
    <col customWidth="1" min="10" max="10" width="35.25"/>
    <col customWidth="1" min="11" max="11" width="37.5"/>
    <col customWidth="1" min="12" max="12" width="1.38"/>
  </cols>
  <sheetData>
    <row r="1" ht="7.5" customHeight="1"/>
    <row r="2">
      <c r="B2" s="36" t="s">
        <v>1146</v>
      </c>
      <c r="C2" s="36" t="s">
        <v>1147</v>
      </c>
      <c r="F2" s="36" t="s">
        <v>1148</v>
      </c>
      <c r="I2" s="36" t="s">
        <v>1149</v>
      </c>
      <c r="J2" s="36" t="s">
        <v>1150</v>
      </c>
      <c r="K2" s="36" t="s">
        <v>1151</v>
      </c>
    </row>
    <row r="3">
      <c r="B3" s="204">
        <v>2.0</v>
      </c>
      <c r="C3" s="36" t="s">
        <v>1152</v>
      </c>
      <c r="F3" s="204">
        <v>1.0</v>
      </c>
      <c r="I3" s="25" t="str">
        <f>IF(ISBLANK(Skills!F5)=true,(IF(ISBLANK(Skills!E5)=true,Skills!D5,(CONCATENATE(Skills!D5," (",Skills!E5,")")))),(CONCATENATE(Skills!D5," (",Skills!E5,") ",Skills!F5)))</f>
        <v>Armed Combat</v>
      </c>
      <c r="J3" s="25" t="str">
        <f>IF(ISBLANK(Skills!I5)=true,Skills!H5,(CONCATENATE(Skills!H5," (",Skills!I5,")")))</f>
        <v>Edged Weapon</v>
      </c>
      <c r="K3" s="25" t="str">
        <f>IF(ISBLANK(Skills!L5)=true,Skills!K5,(CONCATENATE(Skills!K5," (",Skills!L5,")")))</f>
        <v>Blade</v>
      </c>
    </row>
    <row r="4">
      <c r="B4" s="204">
        <v>3.0</v>
      </c>
      <c r="C4" s="36" t="s">
        <v>1153</v>
      </c>
      <c r="F4" s="204">
        <v>1.0</v>
      </c>
      <c r="I4" s="25" t="str">
        <f>IF(ISBLANK(Skills!F6)=true,(IF(ISBLANK(Skills!E6)=true,Skills!D6,(CONCATENATE(Skills!D6," (",Skills!E6,")")))),(CONCATENATE(Skills!D6," (",Skills!E6,") ",Skills!F6)))</f>
        <v>Armed Combat (Edged Weapon)</v>
      </c>
      <c r="J4" s="25" t="str">
        <f>IF(ISBLANK(Skills!I6)=true,Skills!H6,(CONCATENATE(Skills!H6," (",Skills!I6,")")))</f>
        <v>Edged Weapon</v>
      </c>
      <c r="K4" s="25" t="str">
        <f>IF(ISBLANK(Skills!L6)=true,Skills!K6,(CONCATENATE(Skills!K6," (",Skills!L6,")")))</f>
        <v>Blade</v>
      </c>
    </row>
    <row r="5">
      <c r="B5" s="204">
        <v>4.0</v>
      </c>
      <c r="C5" s="36" t="s">
        <v>1154</v>
      </c>
      <c r="F5" s="204">
        <v>2.0</v>
      </c>
      <c r="I5" s="25" t="str">
        <f>IF(ISBLANK(Skills!F7)=true,(IF(ISBLANK(Skills!E7)=true,Skills!D7,(CONCATENATE(Skills!D7," (",Skills!E7,")")))),(CONCATENATE(Skills!D7," (",Skills!E7,") ",Skills!F7)))</f>
        <v>Armed Combat (Edged Weapon) Axe</v>
      </c>
      <c r="J5" s="25" t="str">
        <f>IF(ISBLANK(Skills!I7)=true,Skills!H7,(CONCATENATE(Skills!H7," (",Skills!I7,")")))</f>
        <v>Edged Weapon (Axe)</v>
      </c>
      <c r="K5" s="25" t="str">
        <f>IF(ISBLANK(Skills!L7)=true,Skills!K7,(CONCATENATE(Skills!K7," (",Skills!L7,")")))</f>
        <v>Blade (Axe)</v>
      </c>
    </row>
    <row r="6">
      <c r="B6" s="204">
        <v>5.0</v>
      </c>
      <c r="C6" s="36" t="s">
        <v>1155</v>
      </c>
      <c r="F6" s="204">
        <v>3.0</v>
      </c>
      <c r="I6" s="25" t="str">
        <f>IF(ISBLANK(Skills!F8)=true,(IF(ISBLANK(Skills!E8)=true,Skills!D8,(CONCATENATE(Skills!D8," (",Skills!E8,")")))),(CONCATENATE(Skills!D8," (",Skills!E8,") ",Skills!F8)))</f>
        <v>Armed Combat (Edged Weapon) Cyber-Implant Blade</v>
      </c>
      <c r="J6" s="25" t="str">
        <f>IF(ISBLANK(Skills!I8)=true,Skills!H8,(CONCATENATE(Skills!H8," (",Skills!I8,")")))</f>
        <v>Edged Weapon (Cyber-Implant Blade)</v>
      </c>
      <c r="K6" s="25" t="str">
        <f>IF(ISBLANK(Skills!L8)=true,Skills!K8,(CONCATENATE(Skills!K8," (",Skills!L8,")")))</f>
        <v>Blade (Cyber-Implant Blade)</v>
      </c>
    </row>
    <row r="7">
      <c r="B7" s="204">
        <v>6.0</v>
      </c>
      <c r="C7" s="36" t="s">
        <v>1156</v>
      </c>
      <c r="F7" s="204">
        <v>4.0</v>
      </c>
      <c r="I7" s="25" t="str">
        <f>IF(ISBLANK(Skills!F9)=true,(IF(ISBLANK(Skills!E9)=true,Skills!D9,(CONCATENATE(Skills!D9," (",Skills!E9,")")))),(CONCATENATE(Skills!D9," (",Skills!E9,") ",Skills!F9)))</f>
        <v>Armed Combat (Edged Weapon) Knife</v>
      </c>
      <c r="J7" s="25" t="str">
        <f>IF(ISBLANK(Skills!I9)=true,Skills!H9,(CONCATENATE(Skills!H9," (",Skills!I9,")")))</f>
        <v>Edged Weapon (Knife)</v>
      </c>
      <c r="K7" s="25" t="str">
        <f>IF(ISBLANK(Skills!L9)=true,Skills!K9,(CONCATENATE(Skills!K9," (",Skills!L9,")")))</f>
        <v>Blade (Knife)</v>
      </c>
    </row>
    <row r="8">
      <c r="B8" s="204">
        <v>7.0</v>
      </c>
      <c r="C8" s="36" t="s">
        <v>1156</v>
      </c>
      <c r="F8" s="204">
        <v>4.0</v>
      </c>
      <c r="I8" s="25" t="str">
        <f>IF(ISBLANK(Skills!F10)=true,(IF(ISBLANK(Skills!E10)=true,Skills!D10,(CONCATENATE(Skills!D10," (",Skills!E10,")")))),(CONCATENATE(Skills!D10," (",Skills!E10,") ",Skills!F10)))</f>
        <v>Armed Combat (Edged Weapon) Sword</v>
      </c>
      <c r="J8" s="25" t="str">
        <f>IF(ISBLANK(Skills!I10)=true,Skills!H10,(CONCATENATE(Skills!H10," (",Skills!I10,")")))</f>
        <v>Edged Weapon (Sword)</v>
      </c>
      <c r="K8" s="25" t="str">
        <f>IF(ISBLANK(Skills!L10)=true,Skills!K10,(CONCATENATE(Skills!K10," (",Skills!L10,")")))</f>
        <v>Blade (Sword)</v>
      </c>
    </row>
    <row r="9">
      <c r="B9" s="204">
        <v>8.0</v>
      </c>
      <c r="C9" s="36" t="s">
        <v>1157</v>
      </c>
      <c r="F9" s="204">
        <v>5.0</v>
      </c>
      <c r="I9" s="25" t="str">
        <f>IF(ISBLANK(Skills!F11)=true,(IF(ISBLANK(Skills!E11)=true,Skills!D11,(CONCATENATE(Skills!D11," (",Skills!E11,")")))),(CONCATENATE(Skills!D11," (",Skills!E11,") ",Skills!F11)))</f>
        <v>Armed Combat (Edged Weapon) Parrying</v>
      </c>
      <c r="J9" s="25" t="str">
        <f>IF(ISBLANK(Skills!I11)=true,Skills!H11,(CONCATENATE(Skills!H11," (",Skills!I11,")")))</f>
        <v>Edged Weapon (Parrying)</v>
      </c>
      <c r="K9" s="25" t="str">
        <f>IF(ISBLANK(Skills!L11)=true,Skills!K11,(CONCATENATE(Skills!K11," (",Skills!L11,")")))</f>
        <v>Blade (Parrying)</v>
      </c>
    </row>
    <row r="10">
      <c r="B10" s="204">
        <v>9.0</v>
      </c>
      <c r="C10" s="36" t="s">
        <v>1158</v>
      </c>
      <c r="F10" s="204">
        <v>6.0</v>
      </c>
      <c r="I10" s="25" t="str">
        <f>IF(ISBLANK(Skills!F12)=true,(IF(ISBLANK(Skills!E12)=true,Skills!D12,(CONCATENATE(Skills!D12," (",Skills!E12,")")))),(CONCATENATE(Skills!D12," (",Skills!E12,") ",Skills!F12)))</f>
        <v>Armed Combat (Pole Arm/Staff)</v>
      </c>
      <c r="J10" s="25" t="str">
        <f>IF(ISBLANK(Skills!I12)=true,Skills!H12,(CONCATENATE(Skills!H12," (",Skills!I12,")")))</f>
        <v>Pole Arm/Staff</v>
      </c>
      <c r="K10" s="25" t="str">
        <f>IF(ISBLANK(Skills!L12)=true,Skills!K12,(CONCATENATE(Skills!K12," (",Skills!L12,")")))</f>
        <v>Club</v>
      </c>
    </row>
    <row r="11">
      <c r="B11" s="204">
        <v>10.0</v>
      </c>
      <c r="C11" s="36" t="s">
        <v>1159</v>
      </c>
      <c r="F11" s="204">
        <v>7.0</v>
      </c>
      <c r="I11" s="25" t="str">
        <f>IF(ISBLANK(Skills!F13)=true,(IF(ISBLANK(Skills!E13)=true,Skills!D13,(CONCATENATE(Skills!D13," (",Skills!E13,")")))),(CONCATENATE(Skills!D13," (",Skills!E13,") ",Skills!F13)))</f>
        <v>Armed Combat (Pole Arm/Staff) Specific Weapon</v>
      </c>
      <c r="J11" s="25" t="str">
        <f>IF(ISBLANK(Skills!I13)=true,Skills!H13,(CONCATENATE(Skills!H13," (",Skills!I13,")")))</f>
        <v>Pole Arm/Staff (Specific Weapon)</v>
      </c>
      <c r="K11" s="25" t="str">
        <f>IF(ISBLANK(Skills!L13)=true,Skills!K13,(CONCATENATE(Skills!K13," (",Skills!L13,")")))</f>
        <v>Club (Staff)</v>
      </c>
    </row>
    <row r="12">
      <c r="I12" s="25" t="str">
        <f>IF(ISBLANK(Skills!F14)=true,(IF(ISBLANK(Skills!E14)=true,Skills!D14,(CONCATENATE(Skills!D14," (",Skills!E14,")")))),(CONCATENATE(Skills!D14," (",Skills!E14,") ",Skills!F14)))</f>
        <v>Armed Combat (Whip/Flail) Specific Weapon</v>
      </c>
      <c r="J12" s="25" t="str">
        <f>IF(ISBLANK(Skills!I14)=true,Skills!H14,(CONCATENATE(Skills!H14," (",Skills!I14,")")))</f>
        <v>Whip (Specific Weapon)</v>
      </c>
      <c r="K12" s="25" t="str">
        <f>IF(ISBLANK(Skills!L14)=true,Skills!K14,(CONCATENATE(Skills!K14," (",Skills!L14,")")))</f>
        <v>Exotic Melee Weapon</v>
      </c>
    </row>
    <row r="13">
      <c r="C13" s="204" t="s">
        <v>1160</v>
      </c>
      <c r="F13" s="204" t="s">
        <v>1161</v>
      </c>
      <c r="I13" s="25" t="str">
        <f>IF(ISBLANK(Skills!F15)=true,(IF(ISBLANK(Skills!E15)=true,Skills!D15,(CONCATENATE(Skills!D15," (",Skills!E15,")")))),(CONCATENATE(Skills!D15," (",Skills!E15,") ",Skills!F15)))</f>
        <v>Armed Combat (Club) Baton</v>
      </c>
      <c r="J13" s="25" t="str">
        <f>IF(ISBLANK(Skills!I15)=true,Skills!H15,(CONCATENATE(Skills!H15," (",Skills!I15,")")))</f>
        <v>Club (Baton)</v>
      </c>
      <c r="K13" s="25" t="str">
        <f>IF(ISBLANK(Skills!L15)=true,Skills!K15,(CONCATENATE(Skills!K15," (",Skills!L15,")")))</f>
        <v>Club (Baton)</v>
      </c>
    </row>
    <row r="14">
      <c r="B14" s="36" t="s">
        <v>5</v>
      </c>
      <c r="C14" s="204" t="s">
        <v>933</v>
      </c>
      <c r="D14" s="204" t="s">
        <v>934</v>
      </c>
      <c r="E14" s="204" t="s">
        <v>132</v>
      </c>
      <c r="F14" s="204" t="s">
        <v>1162</v>
      </c>
      <c r="G14" s="204" t="s">
        <v>43</v>
      </c>
      <c r="I14" s="25" t="str">
        <f>IF(ISBLANK(Skills!F16)=true,(IF(ISBLANK(Skills!E16)=true,Skills!D16,(CONCATENATE(Skills!D16," (",Skills!E16,")")))),(CONCATENATE(Skills!D16," (",Skills!E16,") ",Skills!F16)))</f>
        <v>Armed Combat (Club) Hammer</v>
      </c>
      <c r="J14" s="25" t="str">
        <f>IF(ISBLANK(Skills!I16)=true,Skills!H16,(CONCATENATE(Skills!H16," (",Skills!I16,")")))</f>
        <v>Club (Hammer)</v>
      </c>
      <c r="K14" s="25" t="str">
        <f>IF(ISBLANK(Skills!L16)=true,Skills!K16,(CONCATENATE(Skills!K16," (",Skills!L16,")")))</f>
        <v>Club (Hammer)</v>
      </c>
    </row>
    <row r="15">
      <c r="B15" s="36" t="s">
        <v>1163</v>
      </c>
      <c r="C15" s="204">
        <v>3.0</v>
      </c>
      <c r="D15" s="204">
        <v>2.0</v>
      </c>
      <c r="E15" s="204">
        <v>2.0</v>
      </c>
      <c r="F15" s="204">
        <v>8.0</v>
      </c>
      <c r="G15" s="204">
        <v>20.0</v>
      </c>
      <c r="I15" s="25" t="str">
        <f>IF(ISBLANK(Skills!F17)=true,(IF(ISBLANK(Skills!E17)=true,Skills!D17,(CONCATENATE(Skills!D17," (",Skills!E17,")")))),(CONCATENATE(Skills!D17," (",Skills!E17,") ",Skills!F17)))</f>
        <v>Armed Combat (Club) Sap</v>
      </c>
      <c r="J15" s="25" t="str">
        <f>IF(ISBLANK(Skills!I17)=true,Skills!H17,(CONCATENATE(Skills!H17," (",Skills!I17,")")))</f>
        <v>Club (Sap)</v>
      </c>
      <c r="K15" s="25" t="str">
        <f>IF(ISBLANK(Skills!L17)=true,Skills!K17,(CONCATENATE(Skills!K17," (",Skills!L17,")")))</f>
        <v>Club (Sap)</v>
      </c>
    </row>
    <row r="16">
      <c r="B16" s="36" t="s">
        <v>1164</v>
      </c>
      <c r="C16" s="204">
        <v>4.0</v>
      </c>
      <c r="D16" s="204">
        <v>3.0</v>
      </c>
      <c r="E16" s="204">
        <v>3.0</v>
      </c>
      <c r="F16" s="204">
        <v>10.0</v>
      </c>
      <c r="G16" s="204">
        <v>25.0</v>
      </c>
      <c r="I16" s="25" t="str">
        <f>IF(ISBLANK(Skills!F18)=true,(IF(ISBLANK(Skills!E18)=true,Skills!D18,(CONCATENATE(Skills!D18," (",Skills!E18,")")))),(CONCATENATE(Skills!D18," (",Skills!E18,") ",Skills!F18)))</f>
        <v>Armed Combat (Club) Staff</v>
      </c>
      <c r="J16" s="25" t="str">
        <f>IF(ISBLANK(Skills!I18)=true,Skills!H18,(CONCATENATE(Skills!H18," (",Skills!I18,")")))</f>
        <v>Club (Staff)</v>
      </c>
      <c r="K16" s="25" t="str">
        <f>IF(ISBLANK(Skills!L18)=true,Skills!K18,(CONCATENATE(Skills!K18," (",Skills!L18,")")))</f>
        <v>Club (Staff)</v>
      </c>
    </row>
    <row r="17">
      <c r="B17" s="36" t="s">
        <v>1165</v>
      </c>
      <c r="C17" s="204">
        <v>4.0</v>
      </c>
      <c r="D17" s="204">
        <v>3.0</v>
      </c>
      <c r="E17" s="204">
        <v>3.0</v>
      </c>
      <c r="F17" s="204">
        <v>10.0</v>
      </c>
      <c r="G17" s="204">
        <v>25.0</v>
      </c>
      <c r="I17" s="25" t="str">
        <f>IF(ISBLANK(Skills!F19)=true,(IF(ISBLANK(Skills!E19)=true,Skills!D19,(CONCATENATE(Skills!D19," (",Skills!E19,")")))),(CONCATENATE(Skills!D19," (",Skills!E19,") ",Skills!F19)))</f>
        <v>Armed Combat (Club) Parrying</v>
      </c>
      <c r="J17" s="25" t="str">
        <f>IF(ISBLANK(Skills!I19)=true,Skills!H19,(CONCATENATE(Skills!H19," (",Skills!I19,")")))</f>
        <v>Club (Parrying)</v>
      </c>
      <c r="K17" s="25" t="str">
        <f>IF(ISBLANK(Skills!L19)=true,Skills!K19,(CONCATENATE(Skills!K19," (",Skills!L19,")")))</f>
        <v>Club (Parrying)</v>
      </c>
    </row>
    <row r="18">
      <c r="B18" s="36" t="s">
        <v>50</v>
      </c>
      <c r="C18" s="204">
        <v>4.0</v>
      </c>
      <c r="D18" s="204">
        <v>3.0</v>
      </c>
      <c r="E18" s="204">
        <v>3.0</v>
      </c>
      <c r="F18" s="204">
        <v>10.0</v>
      </c>
      <c r="G18" s="204">
        <v>25.0</v>
      </c>
      <c r="I18" s="25" t="str">
        <f>IF(ISBLANK(Skills!F20)=true,(IF(ISBLANK(Skills!E20)=true,Skills!D20,(CONCATENATE(Skills!D20," (",Skills!E20,")")))),(CONCATENATE(Skills!D20," (",Skills!E20,") ",Skills!F20)))</f>
        <v>Unarmed Combat</v>
      </c>
      <c r="J18" s="25" t="str">
        <f>IF(ISBLANK(Skills!I20)=true,Skills!H20,(CONCATENATE(Skills!H20," (",Skills!I20,")")))</f>
        <v>Unarmed Combat</v>
      </c>
      <c r="K18" s="25" t="str">
        <f>IF(ISBLANK(Skills!L20)=true,Skills!K20,(CONCATENATE(Skills!K20," (",Skills!L20,")")))</f>
        <v>Unarmed Combat</v>
      </c>
    </row>
    <row r="19">
      <c r="B19" s="36" t="s">
        <v>1166</v>
      </c>
      <c r="C19" s="204">
        <v>3.0</v>
      </c>
      <c r="D19" s="204">
        <v>2.0</v>
      </c>
      <c r="E19" s="204">
        <v>3.0</v>
      </c>
      <c r="F19" s="204">
        <v>15.0</v>
      </c>
      <c r="G19" s="204">
        <v>35.0</v>
      </c>
      <c r="I19" s="25" t="str">
        <f>IF(ISBLANK(Skills!F21)=true,(IF(ISBLANK(Skills!E21)=true,Skills!D21,(CONCATENATE(Skills!D21," (",Skills!E21,")")))),(CONCATENATE(Skills!D21," (",Skills!E21,") ",Skills!F21)))</f>
        <v>Unarmed Combat (Grapple)</v>
      </c>
      <c r="J19" s="25" t="str">
        <f>IF(ISBLANK(Skills!I21)=true,Skills!H21,(CONCATENATE(Skills!H21," (",Skills!I21,")")))</f>
        <v>Unarmed Combat (Subduing Combat)</v>
      </c>
      <c r="K19" s="25" t="str">
        <f>IF(ISBLANK(Skills!L21)=true,Skills!K21,(CONCATENATE(Skills!K21," (",Skills!L21,")")))</f>
        <v>Unarmed Combat (Subdual Combat)</v>
      </c>
    </row>
    <row r="20">
      <c r="I20" s="25" t="str">
        <f>IF(ISBLANK(Skills!F22)=true,(IF(ISBLANK(Skills!E22)=true,Skills!D22,(CONCATENATE(Skills!D22," (",Skills!E22,")")))),(CONCATENATE(Skills!D22," (",Skills!E22,") ",Skills!F22)))</f>
        <v>Unarmed Combat (Subduing Combat)</v>
      </c>
      <c r="J20" s="25" t="str">
        <f>IF(ISBLANK(Skills!I22)=true,Skills!H22,(CONCATENATE(Skills!H22," (",Skills!I22,")")))</f>
        <v>Unarmed Combat (Subduing Combat)</v>
      </c>
      <c r="K20" s="25" t="str">
        <f>IF(ISBLANK(Skills!L22)=true,Skills!K22,(CONCATENATE(Skills!K22," (",Skills!L22,")")))</f>
        <v>Unarmed Combat (Subdual Combat)</v>
      </c>
    </row>
    <row r="21">
      <c r="I21" s="25" t="str">
        <f>IF(ISBLANK(Skills!F23)=true,(IF(ISBLANK(Skills!E23)=true,Skills!D23,(CONCATENATE(Skills!D23," (",Skills!E23,")")))),(CONCATENATE(Skills!D23," (",Skills!E23,") ",Skills!F23)))</f>
        <v>Unarmed Combat (Cyber Implant Weaponry) Specific Weapon</v>
      </c>
      <c r="J21" s="25" t="str">
        <f>IF(ISBLANK(Skills!I23)=true,Skills!H23,(CONCATENATE(Skills!H23," (",Skills!I23,")")))</f>
        <v>Cyber Implant Weaponry (Specific Weapon)</v>
      </c>
      <c r="K21" s="25" t="str">
        <f>IF(ISBLANK(Skills!L23)=true,Skills!K23,(CONCATENATE(Skills!K23," (",Skills!L23,")")))</f>
        <v>Unarmed Combat (Cyber-Implant)</v>
      </c>
    </row>
    <row r="22">
      <c r="I22" s="25" t="str">
        <f>IF(ISBLANK(Skills!F24)=true,(IF(ISBLANK(Skills!E24)=true,Skills!D24,(CONCATENATE(Skills!D24," (",Skills!E24,")")))),(CONCATENATE(Skills!D24," (",Skills!E24,") ",Skills!F24)))</f>
        <v>Unarmed Combat (Martial Arts Style) Specific Technique</v>
      </c>
      <c r="J22" s="25" t="str">
        <f>IF(ISBLANK(Skills!I24)=true,Skills!H24,(CONCATENATE(Skills!H24," (",Skills!I24,")")))</f>
        <v>Unarmed Combat (Martial Arts Style)</v>
      </c>
      <c r="K22" s="25" t="str">
        <f>IF(ISBLANK(Skills!L24)=true,Skills!K24,(CONCATENATE(Skills!K24," (",Skills!L24,")")))</f>
        <v>Unarmed Combat (Martial Art)</v>
      </c>
    </row>
    <row r="23">
      <c r="I23" s="25" t="str">
        <f>IF(ISBLANK(Skills!F25)=true,(IF(ISBLANK(Skills!E25)=true,Skills!D25,(CONCATENATE(Skills!D25," (",Skills!E25,")")))),(CONCATENATE(Skills!D25," (",Skills!E25,") ",Skills!F25)))</f>
        <v/>
      </c>
      <c r="J23" s="25" t="str">
        <f>IF(ISBLANK(Skills!I25)=true,Skills!H25,(CONCATENATE(Skills!H25," (",Skills!I25,")")))</f>
        <v/>
      </c>
      <c r="K23" s="25" t="str">
        <f>IF(ISBLANK(Skills!L25)=true,Skills!K25,(CONCATENATE(Skills!K25," (",Skills!L25,")")))</f>
        <v>Unarmed Combat (Parrying)</v>
      </c>
    </row>
    <row r="24">
      <c r="I24" s="25" t="str">
        <f>IF(ISBLANK(Skills!F26)=true,(IF(ISBLANK(Skills!E26)=true,Skills!D26,(CONCATENATE(Skills!D26," (",Skills!E26,")")))),(CONCATENATE(Skills!D26," (",Skills!E26,") ",Skills!F26)))</f>
        <v/>
      </c>
      <c r="J24" s="25" t="str">
        <f>IF(ISBLANK(Skills!I26)=true,Skills!H26,(CONCATENATE(Skills!H26," (",Skills!I26,")")))</f>
        <v/>
      </c>
      <c r="K24" s="25" t="str">
        <f>IF(ISBLANK(Skills!L26)=true,Skills!K26,(CONCATENATE(Skills!K26," (",Skills!L26,")")))</f>
        <v>Dodge</v>
      </c>
    </row>
    <row r="25">
      <c r="I25" s="25" t="str">
        <f>IF(ISBLANK(Skills!F27)=true,(IF(ISBLANK(Skills!E27)=true,Skills!D27,(CONCATENATE(Skills!D27," (",Skills!E27,")")))),(CONCATENATE(Skills!D27," (",Skills!E27,") ",Skills!F27)))</f>
        <v/>
      </c>
      <c r="J25" s="25" t="str">
        <f>IF(ISBLANK(Skills!I27)=true,Skills!H27,(CONCATENATE(Skills!H27," (",Skills!I27,")")))</f>
        <v/>
      </c>
      <c r="K25" s="25" t="str">
        <f>IF(ISBLANK(Skills!L27)=true,Skills!K27,(CONCATENATE(Skills!K27," (",Skills!L27,")")))</f>
        <v>Dodge (Melee Combat)</v>
      </c>
    </row>
    <row r="26">
      <c r="I26" s="25" t="str">
        <f>IF(ISBLANK(Skills!F28)=true,(IF(ISBLANK(Skills!E28)=true,Skills!D28,(CONCATENATE(Skills!D28," (",Skills!E28,")")))),(CONCATENATE(Skills!D28," (",Skills!E28,") ",Skills!F28)))</f>
        <v/>
      </c>
      <c r="J26" s="25" t="str">
        <f>IF(ISBLANK(Skills!I28)=true,Skills!H28,(CONCATENATE(Skills!H28," (",Skills!I28,")")))</f>
        <v/>
      </c>
      <c r="K26" s="25" t="str">
        <f>IF(ISBLANK(Skills!L28)=true,Skills!K28,(CONCATENATE(Skills!K28," (",Skills!L28,")")))</f>
        <v>Dodge (Ranged Combat)</v>
      </c>
    </row>
    <row r="27">
      <c r="I27" s="25" t="str">
        <f>IF(ISBLANK(Skills!F29)=true,(IF(ISBLANK(Skills!E29)=true,Skills!D29,(CONCATENATE(Skills!D29," (",Skills!E29,")")))),(CONCATENATE(Skills!D29," (",Skills!E29,") ",Skills!F29)))</f>
        <v/>
      </c>
      <c r="J27" s="25" t="str">
        <f>IF(ISBLANK(Skills!I29)=true,Skills!H29,(CONCATENATE(Skills!H29," (",Skills!I29,")")))</f>
        <v/>
      </c>
      <c r="K27" s="25" t="str">
        <f>IF(ISBLANK(Skills!L29)=true,Skills!K29,(CONCATENATE(Skills!K29," (",Skills!L29,")")))</f>
        <v>Exotic Melee Weapon</v>
      </c>
    </row>
    <row r="28">
      <c r="I28" s="25" t="str">
        <f>IF(ISBLANK(Skills!F30)=true,(IF(ISBLANK(Skills!E30)=true,Skills!D30,(CONCATENATE(Skills!D30," (",Skills!E30,")")))),(CONCATENATE(Skills!D30," (",Skills!E30,") ",Skills!F30)))</f>
        <v/>
      </c>
      <c r="J28" s="25" t="str">
        <f>IF(ISBLANK(Skills!I30)=true,Skills!H30,(CONCATENATE(Skills!H30," (",Skills!I30,")")))</f>
        <v/>
      </c>
      <c r="K28" s="25" t="str">
        <f>IF(ISBLANK(Skills!L30)=true,Skills!K30,(CONCATENATE(Skills!K30," (",Skills!L30,")")))</f>
        <v>Exotic Ranged Weapon</v>
      </c>
    </row>
    <row r="29">
      <c r="I29" s="25" t="str">
        <f>IF(ISBLANK(Skills!F31)=true,(IF(ISBLANK(Skills!E31)=true,Skills!D31,(CONCATENATE(Skills!D31," (",Skills!E31,")")))),(CONCATENATE(Skills!D31," (",Skills!E31,") ",Skills!F31)))</f>
        <v>Firearms</v>
      </c>
      <c r="J29" s="25" t="str">
        <f>IF(ISBLANK(Skills!I31)=true,Skills!H31,(CONCATENATE(Skills!H31," (",Skills!I31,")")))</f>
        <v>Pistol</v>
      </c>
      <c r="K29" s="25" t="str">
        <f>IF(ISBLANK(Skills!L31)=true,Skills!K31,(CONCATENATE(Skills!K31," (",Skills!L31,")")))</f>
        <v>Pistol</v>
      </c>
    </row>
    <row r="30">
      <c r="I30" s="25" t="str">
        <f>IF(ISBLANK(Skills!F32)=true,(IF(ISBLANK(Skills!E32)=true,Skills!D32,(CONCATENATE(Skills!D32," (",Skills!E32,")")))),(CONCATENATE(Skills!D32," (",Skills!E32,") ",Skills!F32)))</f>
        <v>Firearms (Pistol)</v>
      </c>
      <c r="J30" s="25" t="str">
        <f>IF(ISBLANK(Skills!I32)=true,Skills!H32,(CONCATENATE(Skills!H32," (",Skills!I32,")")))</f>
        <v>Pistol</v>
      </c>
      <c r="K30" s="25" t="str">
        <f>IF(ISBLANK(Skills!L32)=true,Skills!K32,(CONCATENATE(Skills!K32," (",Skills!L32,")")))</f>
        <v>Pistol</v>
      </c>
    </row>
    <row r="31">
      <c r="I31" s="25" t="str">
        <f>IF(ISBLANK(Skills!F33)=true,(IF(ISBLANK(Skills!E33)=true,Skills!D33,(CONCATENATE(Skills!D33," (",Skills!E33,")")))),(CONCATENATE(Skills!D33," (",Skills!E33,") ",Skills!F33)))</f>
        <v>Firearms (Pistol) Hold-Out</v>
      </c>
      <c r="J31" s="25" t="str">
        <f>IF(ISBLANK(Skills!I33)=true,Skills!H33,(CONCATENATE(Skills!H33," (",Skills!I33,")")))</f>
        <v>Pistol (Hold-Out)</v>
      </c>
      <c r="K31" s="25" t="str">
        <f>IF(ISBLANK(Skills!L33)=true,Skills!K33,(CONCATENATE(Skills!K33," (",Skills!L33,")")))</f>
        <v>Pistol (Hold-Out)</v>
      </c>
    </row>
    <row r="32">
      <c r="I32" s="25" t="str">
        <f>IF(ISBLANK(Skills!F34)=true,(IF(ISBLANK(Skills!E34)=true,Skills!D34,(CONCATENATE(Skills!D34," (",Skills!E34,")")))),(CONCATENATE(Skills!D34," (",Skills!E34,") ",Skills!F34)))</f>
        <v>Firearms (Pistol) Revolver</v>
      </c>
      <c r="J32" s="25" t="str">
        <f>IF(ISBLANK(Skills!I34)=true,Skills!H34,(CONCATENATE(Skills!H34," (",Skills!I34,")")))</f>
        <v>Pistol (Revolver)</v>
      </c>
      <c r="K32" s="25" t="str">
        <f>IF(ISBLANK(Skills!L34)=true,Skills!K34,(CONCATENATE(Skills!K34," (",Skills!L34,")")))</f>
        <v>Pistol (Revolver)</v>
      </c>
    </row>
    <row r="33">
      <c r="I33" s="25" t="str">
        <f>IF(ISBLANK(Skills!F35)=true,(IF(ISBLANK(Skills!E35)=true,Skills!D35,(CONCATENATE(Skills!D35," (",Skills!E35,")")))),(CONCATENATE(Skills!D35," (",Skills!E35,") ",Skills!F35)))</f>
        <v>Firearms (Pistol) Semi-Automatic</v>
      </c>
      <c r="J33" s="25" t="str">
        <f>IF(ISBLANK(Skills!I35)=true,Skills!H35,(CONCATENATE(Skills!H35," (",Skills!I35,")")))</f>
        <v>Pistol (Semi-Automatic)</v>
      </c>
      <c r="K33" s="25" t="str">
        <f>IF(ISBLANK(Skills!L35)=true,Skills!K35,(CONCATENATE(Skills!K35," (",Skills!L35,")")))</f>
        <v>Pistol (Semi-Automatic)</v>
      </c>
    </row>
    <row r="34">
      <c r="I34" s="25" t="str">
        <f>IF(ISBLANK(Skills!F36)=true,(IF(ISBLANK(Skills!E36)=true,Skills!D36,(CONCATENATE(Skills!D36," (",Skills!E36,")")))),(CONCATENATE(Skills!D36," (",Skills!E36,") ",Skills!F36)))</f>
        <v>Firearms (Rifle) Sporting Rifle</v>
      </c>
      <c r="J34" s="25" t="str">
        <f>IF(ISBLANK(Skills!I36)=true,Skills!H36,(CONCATENATE(Skills!H36," (",Skills!I36,")")))</f>
        <v>Rifle (Sporting Rifle)</v>
      </c>
      <c r="K34" s="25" t="str">
        <f>IF(ISBLANK(Skills!L36)=true,Skills!K36,(CONCATENATE(Skills!K36," (",Skills!L36,")")))</f>
        <v>Longarm (Sporting Rifle)</v>
      </c>
    </row>
    <row r="35">
      <c r="I35" s="25" t="str">
        <f>IF(ISBLANK(Skills!F37)=true,(IF(ISBLANK(Skills!E37)=true,Skills!D37,(CONCATENATE(Skills!D37," (",Skills!E37,")")))),(CONCATENATE(Skills!D37," (",Skills!E37,") ",Skills!F37)))</f>
        <v>Firearms (Rifle) Sniper Rifle</v>
      </c>
      <c r="J35" s="25" t="str">
        <f>IF(ISBLANK(Skills!I37)=true,Skills!H37,(CONCATENATE(Skills!H37," (",Skills!I37,")")))</f>
        <v>Rifle (Sniper Rifle)</v>
      </c>
      <c r="K35" s="25" t="str">
        <f>IF(ISBLANK(Skills!L37)=true,Skills!K37,(CONCATENATE(Skills!K37," (",Skills!L37,")")))</f>
        <v>Longarm (Sniper Rifle)</v>
      </c>
    </row>
    <row r="36">
      <c r="I36" s="25" t="str">
        <f>IF(ISBLANK(Skills!F38)=true,(IF(ISBLANK(Skills!E38)=true,Skills!D38,(CONCATENATE(Skills!D38," (",Skills!E38,")")))),(CONCATENATE(Skills!D38," (",Skills!E38,") ",Skills!F38)))</f>
        <v>Firearms (Rifle) Shotgun</v>
      </c>
      <c r="J36" s="25" t="str">
        <f>IF(ISBLANK(Skills!I38)=true,Skills!H38,(CONCATENATE(Skills!H38," (",Skills!I38,")")))</f>
        <v>Rifle (Shotgun)</v>
      </c>
      <c r="K36" s="25" t="str">
        <f>IF(ISBLANK(Skills!L38)=true,Skills!K38,(CONCATENATE(Skills!K38," (",Skills!L38,")")))</f>
        <v>Longarm (Shotgun)</v>
      </c>
    </row>
    <row r="37">
      <c r="I37" s="25" t="str">
        <f>IF(ISBLANK(Skills!F39)=true,(IF(ISBLANK(Skills!E39)=true,Skills!D39,(CONCATENATE(Skills!D39," (",Skills!E39,")")))),(CONCATENATE(Skills!D39," (",Skills!E39,") ",Skills!F39)))</f>
        <v>Firearms (SMG) Submachine Gun</v>
      </c>
      <c r="J37" s="25" t="str">
        <f>IF(ISBLANK(Skills!I39)=true,Skills!H39,(CONCATENATE(Skills!H39," (",Skills!I39,")")))</f>
        <v>SMG (Submachine Gun)</v>
      </c>
      <c r="K37" s="25" t="str">
        <f>IF(ISBLANK(Skills!L39)=true,Skills!K39,(CONCATENATE(Skills!K39," (",Skills!L39,")")))</f>
        <v>Automatic (Submachine Gun)</v>
      </c>
    </row>
    <row r="38">
      <c r="I38" s="25" t="str">
        <f>IF(ISBLANK(Skills!F40)=true,(IF(ISBLANK(Skills!E40)=true,Skills!D40,(CONCATENATE(Skills!D40," (",Skills!E40,")")))),(CONCATENATE(Skills!D40," (",Skills!E40,") ",Skills!F40)))</f>
        <v>Firearms (SMG) Assault Rifle</v>
      </c>
      <c r="J38" s="25" t="str">
        <f>IF(ISBLANK(Skills!I40)=true,Skills!H40,(CONCATENATE(Skills!H40," (",Skills!I40,")")))</f>
        <v>SMG (Assault Rifle)</v>
      </c>
      <c r="K38" s="25" t="str">
        <f>IF(ISBLANK(Skills!L40)=true,Skills!K40,(CONCATENATE(Skills!K40," (",Skills!L40,")")))</f>
        <v>Automatic (Assault Rifle)</v>
      </c>
    </row>
    <row r="39">
      <c r="I39" s="25" t="str">
        <f>IF(ISBLANK(Skills!F41)=true,(IF(ISBLANK(Skills!E41)=true,Skills!D41,(CONCATENATE(Skills!D41," (",Skills!E41,")")))),(CONCATENATE(Skills!D41," (",Skills!E41,") ",Skills!F41)))</f>
        <v>Firearms (SMG) Carbine</v>
      </c>
      <c r="J39" s="25" t="str">
        <f>IF(ISBLANK(Skills!I41)=true,Skills!H41,(CONCATENATE(Skills!H41," (",Skills!I41,")")))</f>
        <v>SMG (Carbine)</v>
      </c>
      <c r="K39" s="25" t="str">
        <f>IF(ISBLANK(Skills!L41)=true,Skills!K41,(CONCATENATE(Skills!K41," (",Skills!L41,")")))</f>
        <v>Automatic (Carbine)</v>
      </c>
    </row>
    <row r="40">
      <c r="I40" s="25" t="str">
        <f>IF(ISBLANK(Skills!F42)=true,(IF(ISBLANK(Skills!E42)=true,Skills!D42,(CONCATENATE(Skills!D42," (",Skills!E42,")")))),(CONCATENATE(Skills!D42," (",Skills!E42,") ",Skills!F42)))</f>
        <v>Firearms (SMG) Machine Pistols</v>
      </c>
      <c r="J40" s="25" t="str">
        <f>IF(ISBLANK(Skills!I42)=true,Skills!H42,(CONCATENATE(Skills!H42," (",Skills!I42,")")))</f>
        <v>SMG (Machine Pistols)</v>
      </c>
      <c r="K40" s="25" t="str">
        <f>IF(ISBLANK(Skills!L42)=true,Skills!K42,(CONCATENATE(Skills!K42," (",Skills!L42,")")))</f>
        <v>Automatic (Machine Pistols)</v>
      </c>
    </row>
    <row r="41">
      <c r="I41" s="25" t="str">
        <f>IF(ISBLANK(Skills!F43)=true,(IF(ISBLANK(Skills!E43)=true,Skills!D43,(CONCATENATE(Skills!D43," (",Skills!E43,")")))),(CONCATENATE(Skills!D43," (",Skills!E43,") ",Skills!F43)))</f>
        <v>Firearms (Grenade Launcher) Specific Weapon</v>
      </c>
      <c r="J41" s="25" t="str">
        <f>IF(ISBLANK(Skills!I43)=true,Skills!H43,(CONCATENATE(Skills!H43," (",Skills!I43,")")))</f>
        <v>Launched Weapon (Specific Weapon)</v>
      </c>
      <c r="K41" s="25" t="str">
        <f>IF(ISBLANK(Skills!L43)=true,Skills!K43,(CONCATENATE(Skills!K43," (",Skills!L43,")")))</f>
        <v>Heavy Weapon (Grenade Launcher)</v>
      </c>
    </row>
    <row r="42">
      <c r="I42" s="25" t="str">
        <f>IF(ISBLANK(Skills!F44)=true,(IF(ISBLANK(Skills!E44)=true,Skills!D44,(CONCATENATE(Skills!D44," (",Skills!E44,")")))),(CONCATENATE(Skills!D44," (",Skills!E44,") ",Skills!F44)))</f>
        <v>Firearms (Taser) Specific Weapon</v>
      </c>
      <c r="J42" s="25" t="str">
        <f>IF(ISBLANK(Skills!I44)=true,Skills!H44,(CONCATENATE(Skills!H44," (",Skills!I44,")")))</f>
        <v/>
      </c>
      <c r="K42" s="25" t="str">
        <f>IF(ISBLANK(Skills!L44)=true,Skills!K44,(CONCATENATE(Skills!K44," (",Skills!L44,")")))</f>
        <v>Pistol (Taser)</v>
      </c>
    </row>
    <row r="43">
      <c r="I43" s="25" t="str">
        <f>IF(ISBLANK(Skills!F45)=true,(IF(ISBLANK(Skills!E45)=true,Skills!D45,(CONCATENATE(Skills!D45," (",Skills!E45,")")))),(CONCATENATE(Skills!D45," (",Skills!E45,") ",Skills!F45)))</f>
        <v>Firearms (Laser) Specific Weapon</v>
      </c>
      <c r="J43" s="25" t="str">
        <f>IF(ISBLANK(Skills!I45)=true,Skills!H45,(CONCATENATE(Skills!H45," (",Skills!I45,")")))</f>
        <v>Laser Weapon (Specific Weapon)</v>
      </c>
      <c r="K43" s="25" t="str">
        <f>IF(ISBLANK(Skills!L45)=true,Skills!K45,(CONCATENATE(Skills!K45," (",Skills!L45,")")))</f>
        <v>Exotic Ranged Weapon</v>
      </c>
    </row>
    <row r="44">
      <c r="I44" s="25" t="str">
        <f>IF(ISBLANK(Skills!F46)=true,(IF(ISBLANK(Skills!E46)=true,Skills!D46,(CONCATENATE(Skills!D46," (",Skills!E46,")")))),(CONCATENATE(Skills!D46," (",Skills!E46,") ",Skills!F46)))</f>
        <v>Firearms (Light Machine Gun) Specific Weapon</v>
      </c>
      <c r="J44" s="25" t="str">
        <f>IF(ISBLANK(Skills!I46)=true,Skills!H46,(CONCATENATE(Skills!H46," (",Skills!I46,")")))</f>
        <v>Heavy Weapon (Specific Weapon)</v>
      </c>
      <c r="K44" s="25" t="str">
        <f>IF(ISBLANK(Skills!L46)=true,Skills!K46,(CONCATENATE(Skills!K46," (",Skills!L46,")")))</f>
        <v>Heavy Weapon (Machine Gun)</v>
      </c>
    </row>
    <row r="45">
      <c r="I45" s="25" t="str">
        <f>IF(ISBLANK(Skills!F47)=true,(IF(ISBLANK(Skills!E47)=true,Skills!D47,(CONCATENATE(Skills!D47," (",Skills!E47,")")))),(CONCATENATE(Skills!D47," (",Skills!E47,") ",Skills!F47)))</f>
        <v>Gunnery (Artillery) Specific Weapon</v>
      </c>
      <c r="J45" s="25" t="str">
        <f>IF(ISBLANK(Skills!I47)=true,Skills!H47,(CONCATENATE(Skills!H47," (",Skills!I47,")")))</f>
        <v>Heavy Weapon (Specific Weapon)</v>
      </c>
      <c r="K45" s="25" t="str">
        <f>IF(ISBLANK(Skills!L47)=true,Skills!K47,(CONCATENATE(Skills!K47," (",Skills!L47,")")))</f>
        <v>Heavy Weapon</v>
      </c>
    </row>
    <row r="46">
      <c r="I46" s="25" t="str">
        <f>IF(ISBLANK(Skills!F48)=true,(IF(ISBLANK(Skills!E48)=true,Skills!D48,(CONCATENATE(Skills!D48," (",Skills!E48,")")))),(CONCATENATE(Skills!D48," (",Skills!E48,") ",Skills!F48)))</f>
        <v>Gunnery (Assault Cannon) Specific Weapon</v>
      </c>
      <c r="J46" s="25" t="str">
        <f>IF(ISBLANK(Skills!I48)=true,Skills!H48,(CONCATENATE(Skills!H48," (",Skills!I48,")")))</f>
        <v>Heavy Weapon (Specific Weapon)</v>
      </c>
      <c r="K46" s="25" t="str">
        <f>IF(ISBLANK(Skills!L48)=true,Skills!K48,(CONCATENATE(Skills!K48," (",Skills!L48,")")))</f>
        <v>Heavy Weapon (Assault Cannon)</v>
      </c>
    </row>
    <row r="47">
      <c r="I47" s="25" t="str">
        <f>IF(ISBLANK(Skills!F49)=true,(IF(ISBLANK(Skills!E49)=true,Skills!D49,(CONCATENATE(Skills!D49," (",Skills!E49,")")))),(CONCATENATE(Skills!D49," (",Skills!E49,") ",Skills!F49)))</f>
        <v>Gunnery (Machine Gun) Specific Weapon</v>
      </c>
      <c r="J47" s="25" t="str">
        <f>IF(ISBLANK(Skills!I49)=true,Skills!H49,(CONCATENATE(Skills!H49," (",Skills!I49,")")))</f>
        <v>Heavy Weapon (Specific Weapon)</v>
      </c>
      <c r="K47" s="25" t="str">
        <f>IF(ISBLANK(Skills!L49)=true,Skills!K49,(CONCATENATE(Skills!K49," (",Skills!L49,")")))</f>
        <v>Heavy Weapon (Machine Guns)</v>
      </c>
    </row>
    <row r="48">
      <c r="I48" s="25" t="str">
        <f>IF(ISBLANK(Skills!F50)=true,(IF(ISBLANK(Skills!E50)=true,Skills!D50,(CONCATENATE(Skills!D50," (",Skills!E50,")")))),(CONCATENATE(Skills!D50," (",Skills!E50,") ",Skills!F50)))</f>
        <v>Gunnery (Missile Launcher) Specific Weapon</v>
      </c>
      <c r="J48" s="25" t="str">
        <f>IF(ISBLANK(Skills!I50)=true,Skills!H50,(CONCATENATE(Skills!H50," (",Skills!I50,")")))</f>
        <v>Launched Weapon (Specific Weapon)</v>
      </c>
      <c r="K48" s="25" t="str">
        <f>IF(ISBLANK(Skills!L50)=true,Skills!K50,(CONCATENATE(Skills!K50," (",Skills!L50,")")))</f>
        <v>Heavy Weapon (Guided Missile)</v>
      </c>
    </row>
    <row r="49">
      <c r="I49" s="25" t="str">
        <f>IF(ISBLANK(Skills!F51)=true,(IF(ISBLANK(Skills!E51)=true,Skills!D51,(CONCATENATE(Skills!D51," (",Skills!E51,")")))),(CONCATENATE(Skills!D51," (",Skills!E51,") ",Skills!F51)))</f>
        <v>Gunnery (Vehicle-Mounted Weaponry) Specific Weapon</v>
      </c>
      <c r="J49" s="25" t="str">
        <f>IF(ISBLANK(Skills!I51)=true,Skills!H51,(CONCATENATE(Skills!H51," (",Skills!I51,")")))</f>
        <v>Gunnery (Specific Weapon)</v>
      </c>
      <c r="K49" s="25" t="str">
        <f>IF(ISBLANK(Skills!L51)=true,Skills!K51,(CONCATENATE(Skills!K51," (",Skills!L51,")")))</f>
        <v>Heavy Weapon</v>
      </c>
    </row>
    <row r="50">
      <c r="I50" s="25" t="str">
        <f>IF(ISBLANK(Skills!F52)=true,(IF(ISBLANK(Skills!E52)=true,Skills!D52,(CONCATENATE(Skills!D52," (",Skills!E52,")")))),(CONCATENATE(Skills!D52," (",Skills!E52,") ",Skills!F52)))</f>
        <v/>
      </c>
      <c r="J50" s="25" t="str">
        <f>IF(ISBLANK(Skills!I52)=true,Skills!H52,(CONCATENATE(Skills!H52," (",Skills!I52,")")))</f>
        <v/>
      </c>
      <c r="K50" s="25" t="str">
        <f>IF(ISBLANK(Skills!L52)=true,Skills!K52,(CONCATENATE(Skills!K52," (",Skills!L52,")")))</f>
        <v>Heavy Weapon (Rocket Launcher)</v>
      </c>
    </row>
    <row r="51">
      <c r="I51" s="25" t="str">
        <f>IF(ISBLANK(Skills!F53)=true,(IF(ISBLANK(Skills!E53)=true,Skills!D53,(CONCATENATE(Skills!D53," (",Skills!E53,")")))),(CONCATENATE(Skills!D53," (",Skills!E53,") ",Skills!F53)))</f>
        <v>Projectile (Bow) Specific Weapon</v>
      </c>
      <c r="J51" s="25" t="str">
        <f>IF(ISBLANK(Skills!I53)=true,Skills!H53,(CONCATENATE(Skills!H53," (",Skills!I53,")")))</f>
        <v>Projectile Weapons (Bows)</v>
      </c>
      <c r="K51" s="25" t="str">
        <f>IF(ISBLANK(Skills!L53)=true,Skills!K53,(CONCATENATE(Skills!K53," (",Skills!L53,")")))</f>
        <v>Archery (Bows)</v>
      </c>
    </row>
    <row r="52">
      <c r="I52" s="25" t="str">
        <f>IF(ISBLANK(Skills!F54)=true,(IF(ISBLANK(Skills!E54)=true,Skills!D54,(CONCATENATE(Skills!D54," (",Skills!E54,")")))),(CONCATENATE(Skills!D54," (",Skills!E54,") ",Skills!F54)))</f>
        <v>Projectile (Crossbow) Specific Weapon</v>
      </c>
      <c r="J52" s="25" t="str">
        <f>IF(ISBLANK(Skills!I54)=true,Skills!H54,(CONCATENATE(Skills!H54," (",Skills!I54,")")))</f>
        <v>Projectile Weapons (Crossbows)</v>
      </c>
      <c r="K52" s="25" t="str">
        <f>IF(ISBLANK(Skills!L54)=true,Skills!K54,(CONCATENATE(Skills!K54," (",Skills!L54,")")))</f>
        <v>Archery (Crosbows)</v>
      </c>
    </row>
    <row r="53">
      <c r="I53" s="25" t="str">
        <f>IF(ISBLANK(Skills!F55)=true,(IF(ISBLANK(Skills!E55)=true,Skills!D55,(CONCATENATE(Skills!D55," (",Skills!E55,")")))),(CONCATENATE(Skills!D55," (",Skills!E55,") ",Skills!F55)))</f>
        <v/>
      </c>
      <c r="J53" s="25" t="str">
        <f>IF(ISBLANK(Skills!I55)=true,Skills!H55,(CONCATENATE(Skills!H55," (",Skills!I55,")")))</f>
        <v/>
      </c>
      <c r="K53" s="25" t="str">
        <f>IF(ISBLANK(Skills!L55)=true,Skills!K55,(CONCATENATE(Skills!K55," (",Skills!L55,")")))</f>
        <v>Archery (Slingshot)</v>
      </c>
    </row>
    <row r="54">
      <c r="I54" s="25" t="str">
        <f>IF(ISBLANK(Skills!F56)=true,(IF(ISBLANK(Skills!E56)=true,Skills!D56,(CONCATENATE(Skills!D56," (",Skills!E56,")")))),(CONCATENATE(Skills!D56," (",Skills!E56,") ",Skills!F56)))</f>
        <v>Throwing (Aerodynamic) Airfoil Grenades</v>
      </c>
      <c r="J54" s="25" t="str">
        <f>IF(ISBLANK(Skills!I56)=true,Skills!H56,(CONCATENATE(Skills!H56," (",Skills!I56,")")))</f>
        <v>Throwing Weapons (Airfoil Grenades)</v>
      </c>
      <c r="K54" s="25" t="str">
        <f>IF(ISBLANK(Skills!L56)=true,Skills!K56,(CONCATENATE(Skills!K56," (",Skills!L56,")")))</f>
        <v>Throwing Weapon (Overhand (baseball-style))</v>
      </c>
    </row>
    <row r="55">
      <c r="I55" s="25" t="str">
        <f>IF(ISBLANK(Skills!F57)=true,(IF(ISBLANK(Skills!E57)=true,Skills!D57,(CONCATENATE(Skills!D57," (",Skills!E57,")")))),(CONCATENATE(Skills!D57," (",Skills!E57,") ",Skills!F57)))</f>
        <v>Throwing (Aerodynamic) Shuriken</v>
      </c>
      <c r="J55" s="25" t="str">
        <f>IF(ISBLANK(Skills!I57)=true,Skills!H57,(CONCATENATE(Skills!H57," (",Skills!I57,")")))</f>
        <v>Throwing Weapons (Shuriken)</v>
      </c>
      <c r="K55" s="25" t="str">
        <f>IF(ISBLANK(Skills!L57)=true,Skills!K57,(CONCATENATE(Skills!K57," (",Skills!L57,")")))</f>
        <v>Throwing Weapon (Shuriken)</v>
      </c>
    </row>
    <row r="56">
      <c r="I56" s="25" t="str">
        <f>IF(ISBLANK(Skills!F58)=true,(IF(ISBLANK(Skills!E58)=true,Skills!D58,(CONCATENATE(Skills!D58," (",Skills!E58,")")))),(CONCATENATE(Skills!D58," (",Skills!E58,") ",Skills!F58)))</f>
        <v>Throwing (Non-Aerodynamic) Grenades</v>
      </c>
      <c r="J56" s="25" t="str">
        <f>IF(ISBLANK(Skills!I58)=true,Skills!H58,(CONCATENATE(Skills!H58," (",Skills!I58,")")))</f>
        <v>Throwing Weapons (Grenades)</v>
      </c>
      <c r="K56" s="25" t="str">
        <f>IF(ISBLANK(Skills!L58)=true,Skills!K58,(CONCATENATE(Skills!K58," (",Skills!L58,")")))</f>
        <v>Throwing Weapon (Lobbed (grenade-style))</v>
      </c>
    </row>
    <row r="57">
      <c r="I57" s="25" t="str">
        <f>IF(ISBLANK(Skills!F59)=true,(IF(ISBLANK(Skills!E59)=true,Skills!D59,(CONCATENATE(Skills!D59," (",Skills!E59,")")))),(CONCATENATE(Skills!D59," (",Skills!E59,") ",Skills!F59)))</f>
        <v>Throwing (Non-Aerodynamic) Knives</v>
      </c>
      <c r="J57" s="25" t="str">
        <f>IF(ISBLANK(Skills!I59)=true,Skills!H59,(CONCATENATE(Skills!H59," (",Skills!I59,")")))</f>
        <v>Throwing Weapons (Knives)</v>
      </c>
      <c r="K57" s="25" t="str">
        <f>IF(ISBLANK(Skills!L59)=true,Skills!K59,(CONCATENATE(Skills!K59," (",Skills!L59,")")))</f>
        <v>Throwing Weapon (Throwing Knife)</v>
      </c>
    </row>
    <row r="58">
      <c r="I58" s="25" t="str">
        <f>IF(ISBLANK(Skills!F60)=true,(IF(ISBLANK(Skills!E60)=true,Skills!D60,(CONCATENATE(Skills!D60," (",Skills!E60,")")))),(CONCATENATE(Skills!D60," (",Skills!E60,") ",Skills!F60)))</f>
        <v>Throwing (Shafted) Specific Weapon</v>
      </c>
      <c r="J58" s="25" t="str">
        <f>IF(ISBLANK(Skills!I60)=true,Skills!H60,(CONCATENATE(Skills!H60," (",Skills!I60,")")))</f>
        <v>Throwing Weapons (Shafted)</v>
      </c>
      <c r="K58" s="25" t="str">
        <f>IF(ISBLANK(Skills!L60)=true,Skills!K60,(CONCATENATE(Skills!K60," (",Skills!L60,")")))</f>
        <v>Throwing Weapon</v>
      </c>
    </row>
    <row r="59">
      <c r="I59" s="25" t="str">
        <f>IF(ISBLANK(Skills!F61)=true,(IF(ISBLANK(Skills!E61)=true,Skills!D61,(CONCATENATE(Skills!D61," (",Skills!E61,")")))),(CONCATENATE(Skills!D61," (",Skills!E61,") ",Skills!F61)))</f>
        <v>Demolition (Commercial Explosive)</v>
      </c>
      <c r="J59" s="25" t="str">
        <f>IF(ISBLANK(Skills!I61)=true,Skills!H61,(CONCATENATE(Skills!H61," (",Skills!I61,")")))</f>
        <v>Demolitions (Commercial Explosives)</v>
      </c>
      <c r="K59" s="25" t="str">
        <f>IF(ISBLANK(Skills!L61)=true,Skills!K61,(CONCATENATE(Skills!K61," (",Skills!L61,")")))</f>
        <v>Demolitions (Commercial Explosives)</v>
      </c>
    </row>
    <row r="60">
      <c r="I60" s="25" t="str">
        <f>IF(ISBLANK(Skills!F62)=true,(IF(ISBLANK(Skills!E62)=true,Skills!D62,(CONCATENATE(Skills!D62," (",Skills!E62,")")))),(CONCATENATE(Skills!D62," (",Skills!E62,") ",Skills!F62)))</f>
        <v>Demolition (Plastic Explosive)</v>
      </c>
      <c r="J60" s="25" t="str">
        <f>IF(ISBLANK(Skills!I62)=true,Skills!H62,(CONCATENATE(Skills!H62," (",Skills!I62,")")))</f>
        <v>Demolitions (Plastic Explosives)</v>
      </c>
      <c r="K60" s="25" t="str">
        <f>IF(ISBLANK(Skills!L62)=true,Skills!K62,(CONCATENATE(Skills!K62," (",Skills!L62,")")))</f>
        <v>Demolitions (Plastic Explosives)</v>
      </c>
    </row>
    <row r="61">
      <c r="I61" s="25" t="str">
        <f>IF(ISBLANK(Skills!F63)=true,(IF(ISBLANK(Skills!E63)=true,Skills!D63,(CONCATENATE(Skills!D63," (",Skills!E63,")")))),(CONCATENATE(Skills!D63," (",Skills!E63,") ",Skills!F63)))</f>
        <v/>
      </c>
      <c r="J61" s="25" t="str">
        <f>IF(ISBLANK(Skills!I63)=true,Skills!H63,(CONCATENATE(Skills!H63," (",Skills!I63,")")))</f>
        <v>Demolitions (Improvised Explosives)</v>
      </c>
      <c r="K61" s="25" t="str">
        <f>IF(ISBLANK(Skills!L63)=true,Skills!K63,(CONCATENATE(Skills!K63," (",Skills!L63,")")))</f>
        <v>Demolitions (Improvised Explosives)</v>
      </c>
    </row>
    <row r="62">
      <c r="I62" s="25" t="str">
        <f>IF(ISBLANK(Skills!F64)=true,(IF(ISBLANK(Skills!E64)=true,Skills!D64,(CONCATENATE(Skills!D64," (",Skills!E64,")")))),(CONCATENATE(Skills!D64," (",Skills!E64,") ",Skills!F64)))</f>
        <v/>
      </c>
      <c r="J62" s="25" t="str">
        <f>IF(ISBLANK(Skills!I64)=true,Skills!H64,(CONCATENATE(Skills!H64," (",Skills!I64,")")))</f>
        <v/>
      </c>
      <c r="K62" s="25" t="str">
        <f>IF(ISBLANK(Skills!L64)=true,Skills!K64,(CONCATENATE(Skills!K64," (",Skills!L64,")")))</f>
        <v>Demolitions (Defusing)</v>
      </c>
    </row>
    <row r="63">
      <c r="I63" s="25" t="str">
        <f>IF(ISBLANK(Skills!F65)=true,(IF(ISBLANK(Skills!E65)=true,Skills!D65,(CONCATENATE(Skills!D65," (",Skills!E65,")")))),(CONCATENATE(Skills!D65," (",Skills!E65,") ",Skills!F65)))</f>
        <v/>
      </c>
      <c r="J63" s="25" t="str">
        <f>IF(ISBLANK(Skills!I65)=true,Skills!H65,(CONCATENATE(Skills!H65," (",Skills!I65,")")))</f>
        <v>Underwater Combat (Armed)</v>
      </c>
      <c r="K63" s="25" t="str">
        <f>IF(ISBLANK(Skills!L65)=true,Skills!K65,(CONCATENATE(Skills!K65," (",Skills!L65,")")))</f>
        <v/>
      </c>
    </row>
    <row r="64">
      <c r="I64" s="25" t="str">
        <f>IF(ISBLANK(Skills!F66)=true,(IF(ISBLANK(Skills!E66)=true,Skills!D66,(CONCATENATE(Skills!D66," (",Skills!E66,")")))),(CONCATENATE(Skills!D66," (",Skills!E66,") ",Skills!F66)))</f>
        <v/>
      </c>
      <c r="J64" s="25" t="str">
        <f>IF(ISBLANK(Skills!I66)=true,Skills!H66,(CONCATENATE(Skills!H66," (",Skills!I66,")")))</f>
        <v>Underwater Combat (Unarmed)</v>
      </c>
      <c r="K64" s="25" t="str">
        <f>IF(ISBLANK(Skills!L66)=true,Skills!K66,(CONCATENATE(Skills!K66," (",Skills!L66,")")))</f>
        <v/>
      </c>
    </row>
    <row r="65">
      <c r="I65" s="25" t="str">
        <f>IF(ISBLANK(Skills!F67)=true,(IF(ISBLANK(Skills!E67)=true,Skills!D67,(CONCATENATE(Skills!D67," (",Skills!E67,")")))),(CONCATENATE(Skills!D67," (",Skills!E67,") ",Skills!F67)))</f>
        <v>Athletics (Climbing)</v>
      </c>
      <c r="J65" s="25" t="str">
        <f>IF(ISBLANK(Skills!I67)=true,Skills!H67,(CONCATENATE(Skills!H67," (",Skills!I67,")")))</f>
        <v>Athletics (Climbing)</v>
      </c>
      <c r="K65" s="25" t="str">
        <f>IF(ISBLANK(Skills!L67)=true,Skills!K67,(CONCATENATE(Skills!K67," (",Skills!L67,")")))</f>
        <v>Climbing (Assisted)</v>
      </c>
    </row>
    <row r="66">
      <c r="I66" s="25" t="str">
        <f>IF(ISBLANK(Skills!F68)=true,(IF(ISBLANK(Skills!E68)=true,Skills!D68,(CONCATENATE(Skills!D68," (",Skills!E68,")")))),(CONCATENATE(Skills!D68," (",Skills!E68,") ",Skills!F68)))</f>
        <v/>
      </c>
      <c r="J66" s="25" t="str">
        <f>IF(ISBLANK(Skills!I68)=true,Skills!H68,(CONCATENATE(Skills!H68," (",Skills!I68,")")))</f>
        <v/>
      </c>
      <c r="K66" s="25" t="str">
        <f>IF(ISBLANK(Skills!L68)=true,Skills!K68,(CONCATENATE(Skills!K68," (",Skills!L68,")")))</f>
        <v>Climbing (Freehand)</v>
      </c>
    </row>
    <row r="67">
      <c r="I67" s="25" t="str">
        <f>IF(ISBLANK(Skills!F69)=true,(IF(ISBLANK(Skills!E69)=true,Skills!D69,(CONCATENATE(Skills!D69," (",Skills!E69,")")))),(CONCATENATE(Skills!D69," (",Skills!E69,") ",Skills!F69)))</f>
        <v/>
      </c>
      <c r="J67" s="25" t="str">
        <f>IF(ISBLANK(Skills!I69)=true,Skills!H69,(CONCATENATE(Skills!H69," (",Skills!I69,")")))</f>
        <v/>
      </c>
      <c r="K67" s="25" t="str">
        <f>IF(ISBLANK(Skills!L69)=true,Skills!K69,(CONCATENATE(Skills!K69," (",Skills!L69,")")))</f>
        <v>Climbing (Rappelling)</v>
      </c>
    </row>
    <row r="68">
      <c r="I68" s="25" t="str">
        <f>IF(ISBLANK(Skills!F70)=true,(IF(ISBLANK(Skills!E70)=true,Skills!D70,(CONCATENATE(Skills!D70," (",Skills!E70,")")))),(CONCATENATE(Skills!D70," (",Skills!E70,") ",Skills!F70)))</f>
        <v/>
      </c>
      <c r="J68" s="25" t="str">
        <f>IF(ISBLANK(Skills!I70)=true,Skills!H70,(CONCATENATE(Skills!H70," (",Skills!I70,")")))</f>
        <v/>
      </c>
      <c r="K68" s="25" t="str">
        <f>IF(ISBLANK(Skills!L70)=true,Skills!K70,(CONCATENATE(Skills!K70," (",Skills!L70,")")))</f>
        <v>Climbing (by condition)</v>
      </c>
    </row>
    <row r="69">
      <c r="I69" s="25" t="str">
        <f>IF(ISBLANK(Skills!F71)=true,(IF(ISBLANK(Skills!E71)=true,Skills!D71,(CONCATENATE(Skills!D71," (",Skills!E71,")")))),(CONCATENATE(Skills!D71," (",Skills!E71,") ",Skills!F71)))</f>
        <v>Athletics (Jumping)</v>
      </c>
      <c r="J69" s="25" t="str">
        <f>IF(ISBLANK(Skills!I71)=true,Skills!H71,(CONCATENATE(Skills!H71," (",Skills!I71,")")))</f>
        <v>Athletics (Jumping)</v>
      </c>
      <c r="K69" s="25" t="str">
        <f>IF(ISBLANK(Skills!L71)=true,Skills!K71,(CONCATENATE(Skills!K71," (",Skills!L71,")")))</f>
        <v>Gymnastics (Jumping)</v>
      </c>
    </row>
    <row r="70">
      <c r="I70" s="25" t="str">
        <f>IF(ISBLANK(Skills!F72)=true,(IF(ISBLANK(Skills!E72)=true,Skills!D72,(CONCATENATE(Skills!D72," (",Skills!E72,")")))),(CONCATENATE(Skills!D72," (",Skills!E72,") ",Skills!F72)))</f>
        <v/>
      </c>
      <c r="J70" s="25" t="str">
        <f>IF(ISBLANK(Skills!I72)=true,Skills!H72,(CONCATENATE(Skills!H72," (",Skills!I72,")")))</f>
        <v/>
      </c>
      <c r="K70" s="25" t="str">
        <f>IF(ISBLANK(Skills!L72)=true,Skills!K72,(CONCATENATE(Skills!K72," (",Skills!L72,")")))</f>
        <v>Gymnastics (Balance)</v>
      </c>
    </row>
    <row r="71">
      <c r="I71" s="25" t="str">
        <f>IF(ISBLANK(Skills!F73)=true,(IF(ISBLANK(Skills!E73)=true,Skills!D73,(CONCATENATE(Skills!D73," (",Skills!E73,")")))),(CONCATENATE(Skills!D73," (",Skills!E73,") ",Skills!F73)))</f>
        <v/>
      </c>
      <c r="J71" s="25" t="str">
        <f>IF(ISBLANK(Skills!I73)=true,Skills!H73,(CONCATENATE(Skills!H73," (",Skills!I73,")")))</f>
        <v/>
      </c>
      <c r="K71" s="25" t="str">
        <f>IF(ISBLANK(Skills!L73)=true,Skills!K73,(CONCATENATE(Skills!K73," (",Skills!L73,")")))</f>
        <v>Gymnastics (Breakfall)</v>
      </c>
    </row>
    <row r="72">
      <c r="I72" s="25" t="str">
        <f>IF(ISBLANK(Skills!F74)=true,(IF(ISBLANK(Skills!E74)=true,Skills!D74,(CONCATENATE(Skills!D74," (",Skills!E74,")")))),(CONCATENATE(Skills!D74," (",Skills!E74,") ",Skills!F74)))</f>
        <v/>
      </c>
      <c r="J72" s="25" t="str">
        <f>IF(ISBLANK(Skills!I74)=true,Skills!H74,(CONCATENATE(Skills!H74," (",Skills!I74,")")))</f>
        <v/>
      </c>
      <c r="K72" s="25" t="str">
        <f>IF(ISBLANK(Skills!L74)=true,Skills!K74,(CONCATENATE(Skills!K74," (",Skills!L74,")")))</f>
        <v>Gymnastics (Dance)</v>
      </c>
    </row>
    <row r="73">
      <c r="I73" s="25" t="str">
        <f>IF(ISBLANK(Skills!F75)=true,(IF(ISBLANK(Skills!E75)=true,Skills!D75,(CONCATENATE(Skills!D75," (",Skills!E75,")")))),(CONCATENATE(Skills!D75," (",Skills!E75,") ",Skills!F75)))</f>
        <v/>
      </c>
      <c r="J73" s="25" t="str">
        <f>IF(ISBLANK(Skills!I75)=true,Skills!H75,(CONCATENATE(Skills!H75," (",Skills!I75,")")))</f>
        <v/>
      </c>
      <c r="K73" s="25" t="str">
        <f>IF(ISBLANK(Skills!L75)=true,Skills!K75,(CONCATENATE(Skills!K75," (",Skills!L75,")")))</f>
        <v>Gymnastics (Parkour)</v>
      </c>
    </row>
    <row r="74">
      <c r="I74" s="25" t="str">
        <f>IF(ISBLANK(Skills!F76)=true,(IF(ISBLANK(Skills!E76)=true,Skills!D76,(CONCATENATE(Skills!D76," (",Skills!E76,")")))),(CONCATENATE(Skills!D76," (",Skills!E76,") ",Skills!F76)))</f>
        <v/>
      </c>
      <c r="J74" s="25" t="str">
        <f>IF(ISBLANK(Skills!I76)=true,Skills!H76,(CONCATENATE(Skills!H76," (",Skills!I76,")")))</f>
        <v/>
      </c>
      <c r="K74" s="25" t="str">
        <f>IF(ISBLANK(Skills!L76)=true,Skills!K76,(CONCATENATE(Skills!K76," (",Skills!L76,")")))</f>
        <v>Gymnastics (Tumbling)</v>
      </c>
    </row>
    <row r="75">
      <c r="I75" s="25" t="str">
        <f>IF(ISBLANK(Skills!F77)=true,(IF(ISBLANK(Skills!E77)=true,Skills!D77,(CONCATENATE(Skills!D77," (",Skills!E77,")")))),(CONCATENATE(Skills!D77," (",Skills!E77,") ",Skills!F77)))</f>
        <v>Athletics (Lifting)</v>
      </c>
      <c r="J75" s="25" t="str">
        <f>IF(ISBLANK(Skills!I77)=true,Skills!H77,(CONCATENATE(Skills!H77," (",Skills!I77,")")))</f>
        <v>Athletics (Lifting)</v>
      </c>
      <c r="K75" s="25" t="str">
        <f>IF(ISBLANK(Skills!L77)=true,Skills!K77,(CONCATENATE(Skills!K77," (",Skills!L77,")")))</f>
        <v/>
      </c>
    </row>
    <row r="76">
      <c r="I76" s="25" t="str">
        <f>IF(ISBLANK(Skills!F78)=true,(IF(ISBLANK(Skills!E78)=true,Skills!D78,(CONCATENATE(Skills!D78," (",Skills!E78,")")))),(CONCATENATE(Skills!D78," (",Skills!E78,") ",Skills!F78)))</f>
        <v>Athletics (Running)</v>
      </c>
      <c r="J76" s="25" t="str">
        <f>IF(ISBLANK(Skills!I78)=true,Skills!H78,(CONCATENATE(Skills!H78," (",Skills!I78,")")))</f>
        <v>Athletics (Running)</v>
      </c>
      <c r="K76" s="25" t="str">
        <f>IF(ISBLANK(Skills!L78)=true,Skills!K78,(CONCATENATE(Skills!K78," (",Skills!L78,")")))</f>
        <v>Running (Long Distance)</v>
      </c>
    </row>
    <row r="77">
      <c r="I77" s="25" t="str">
        <f>IF(ISBLANK(Skills!F79)=true,(IF(ISBLANK(Skills!E79)=true,Skills!D79,(CONCATENATE(Skills!D79," (",Skills!E79,")")))),(CONCATENATE(Skills!D79," (",Skills!E79,") ",Skills!F79)))</f>
        <v/>
      </c>
      <c r="J77" s="25" t="str">
        <f>IF(ISBLANK(Skills!I79)=true,Skills!H79,(CONCATENATE(Skills!H79," (",Skills!I79,")")))</f>
        <v/>
      </c>
      <c r="K77" s="25" t="str">
        <f>IF(ISBLANK(Skills!L79)=true,Skills!K79,(CONCATENATE(Skills!K79," (",Skills!L79,")")))</f>
        <v>Running (Sprinting)</v>
      </c>
    </row>
    <row r="78">
      <c r="I78" s="25" t="str">
        <f>IF(ISBLANK(Skills!F80)=true,(IF(ISBLANK(Skills!E80)=true,Skills!D80,(CONCATENATE(Skills!D80," (",Skills!E80,")")))),(CONCATENATE(Skills!D80," (",Skills!E80,") ",Skills!F80)))</f>
        <v/>
      </c>
      <c r="J78" s="25" t="str">
        <f>IF(ISBLANK(Skills!I80)=true,Skills!H80,(CONCATENATE(Skills!H80," (",Skills!I80,")")))</f>
        <v/>
      </c>
      <c r="K78" s="25" t="str">
        <f>IF(ISBLANK(Skills!L80)=true,Skills!K80,(CONCATENATE(Skills!K80," (",Skills!L80,")")))</f>
        <v>Running (Urban)</v>
      </c>
    </row>
    <row r="79">
      <c r="I79" s="25" t="str">
        <f>IF(ISBLANK(Skills!F81)=true,(IF(ISBLANK(Skills!E81)=true,Skills!D81,(CONCATENATE(Skills!D81," (",Skills!E81,")")))),(CONCATENATE(Skills!D81," (",Skills!E81,") ",Skills!F81)))</f>
        <v/>
      </c>
      <c r="J79" s="25" t="str">
        <f>IF(ISBLANK(Skills!I81)=true,Skills!H81,(CONCATENATE(Skills!H81," (",Skills!I81,")")))</f>
        <v/>
      </c>
      <c r="K79" s="25" t="str">
        <f>IF(ISBLANK(Skills!L81)=true,Skills!K81,(CONCATENATE(Skills!K81," (",Skills!L81,")")))</f>
        <v>Running (Wilderness)</v>
      </c>
    </row>
    <row r="80">
      <c r="I80" s="25" t="str">
        <f>IF(ISBLANK(Skills!F82)=true,(IF(ISBLANK(Skills!E82)=true,Skills!D82,(CONCATENATE(Skills!D82," (",Skills!E82,")")))),(CONCATENATE(Skills!D82," (",Skills!E82,") ",Skills!F82)))</f>
        <v>Athletics (Swimming)</v>
      </c>
      <c r="J80" s="25" t="str">
        <f>IF(ISBLANK(Skills!I82)=true,Skills!H82,(CONCATENATE(Skills!H82," (",Skills!I82,")")))</f>
        <v>Athletics (Swimming)</v>
      </c>
      <c r="K80" s="25" t="str">
        <f>IF(ISBLANK(Skills!L82)=true,Skills!K82,(CONCATENATE(Skills!K82," (",Skills!L82,")")))</f>
        <v>Swimming (Long Distance)</v>
      </c>
    </row>
    <row r="81">
      <c r="I81" s="25" t="str">
        <f>IF(ISBLANK(Skills!F83)=true,(IF(ISBLANK(Skills!E83)=true,Skills!D83,(CONCATENATE(Skills!D83," (",Skills!E83,")")))),(CONCATENATE(Skills!D83," (",Skills!E83,") ",Skills!F83)))</f>
        <v/>
      </c>
      <c r="J81" s="25" t="str">
        <f>IF(ISBLANK(Skills!I83)=true,Skills!H83,(CONCATENATE(Skills!H83," (",Skills!I83,")")))</f>
        <v/>
      </c>
      <c r="K81" s="25" t="str">
        <f>IF(ISBLANK(Skills!L83)=true,Skills!K83,(CONCATENATE(Skills!K83," (",Skills!L83,")")))</f>
        <v>Swimming (Sprinting)</v>
      </c>
    </row>
    <row r="82">
      <c r="I82" s="25" t="str">
        <f>IF(ISBLANK(Skills!F84)=true,(IF(ISBLANK(Skills!E84)=true,Skills!D84,(CONCATENATE(Skills!D84," (",Skills!E84,")")))),(CONCATENATE(Skills!D84," (",Skills!E84,") ",Skills!F84)))</f>
        <v/>
      </c>
      <c r="J82" s="25" t="str">
        <f>IF(ISBLANK(Skills!I84)=true,Skills!H84,(CONCATENATE(Skills!H84," (",Skills!I84,")")))</f>
        <v>Athletics (By Sport)</v>
      </c>
      <c r="K82" s="25" t="str">
        <f>IF(ISBLANK(Skills!L84)=true,Skills!K84,(CONCATENATE(Skills!K84," (",Skills!L84,")")))</f>
        <v/>
      </c>
    </row>
    <row r="83">
      <c r="I83" s="25" t="str">
        <f>IF(ISBLANK(Skills!F85)=true,(IF(ISBLANK(Skills!E85)=true,Skills!D85,(CONCATENATE(Skills!D85," (",Skills!E85,")")))),(CONCATENATE(Skills!D85," (",Skills!E85,") ",Skills!F85)))</f>
        <v/>
      </c>
      <c r="J83" s="25" t="str">
        <f>IF(ISBLANK(Skills!I85)=true,Skills!H85,(CONCATENATE(Skills!H85," (",Skills!I85,")")))</f>
        <v>Diving (Deep-water)</v>
      </c>
      <c r="K83" s="25" t="str">
        <f>IF(ISBLANK(Skills!L85)=true,Skills!K85,(CONCATENATE(Skills!K85," (",Skills!L85,")")))</f>
        <v>Diving</v>
      </c>
    </row>
    <row r="84">
      <c r="I84" s="25" t="str">
        <f>IF(ISBLANK(Skills!F86)=true,(IF(ISBLANK(Skills!E86)=true,Skills!D86,(CONCATENATE(Skills!D86," (",Skills!E86,")")))),(CONCATENATE(Skills!D86," (",Skills!E86,") ",Skills!F86)))</f>
        <v/>
      </c>
      <c r="J84" s="25" t="str">
        <f>IF(ISBLANK(Skills!I86)=true,Skills!H86,(CONCATENATE(Skills!H86," (",Skills!I86,")")))</f>
        <v>Diving (Mixed-gas)</v>
      </c>
      <c r="K84" s="25" t="str">
        <f>IF(ISBLANK(Skills!L86)=true,Skills!K86,(CONCATENATE(Skills!K86," (",Skills!L86,")")))</f>
        <v>Diving (Mixed Gas)</v>
      </c>
    </row>
    <row r="85">
      <c r="I85" s="25" t="str">
        <f>IF(ISBLANK(Skills!F87)=true,(IF(ISBLANK(Skills!E87)=true,Skills!D87,(CONCATENATE(Skills!D87," (",Skills!E87,")")))),(CONCATENATE(Skills!D87," (",Skills!E87,") ",Skills!F87)))</f>
        <v/>
      </c>
      <c r="J85" s="25" t="str">
        <f>IF(ISBLANK(Skills!I87)=true,Skills!H87,(CONCATENATE(Skills!H87," (",Skills!I87,")")))</f>
        <v/>
      </c>
      <c r="K85" s="25" t="str">
        <f>IF(ISBLANK(Skills!L87)=true,Skills!K87,(CONCATENATE(Skills!K87," (",Skills!L87,")")))</f>
        <v>Diving (Liquid Breathing Apparatus)</v>
      </c>
    </row>
    <row r="86">
      <c r="I86" s="25" t="str">
        <f>IF(ISBLANK(Skills!F88)=true,(IF(ISBLANK(Skills!E88)=true,Skills!D88,(CONCATENATE(Skills!D88," (",Skills!E88,")")))),(CONCATENATE(Skills!D88," (",Skills!E88,") ",Skills!F88)))</f>
        <v/>
      </c>
      <c r="J86" s="25" t="str">
        <f>IF(ISBLANK(Skills!I88)=true,Skills!H88,(CONCATENATE(Skills!H88," (",Skills!I88,")")))</f>
        <v/>
      </c>
      <c r="K86" s="25" t="str">
        <f>IF(ISBLANK(Skills!L88)=true,Skills!K88,(CONCATENATE(Skills!K88," (",Skills!L88,")")))</f>
        <v>Diving (Oxygen Extraction)</v>
      </c>
    </row>
    <row r="87">
      <c r="I87" s="25" t="str">
        <f>IF(ISBLANK(Skills!F89)=true,(IF(ISBLANK(Skills!E89)=true,Skills!D89,(CONCATENATE(Skills!D89," (",Skills!E89,")")))),(CONCATENATE(Skills!D89," (",Skills!E89,") ",Skills!F89)))</f>
        <v/>
      </c>
      <c r="J87" s="25" t="str">
        <f>IF(ISBLANK(Skills!I89)=true,Skills!H89,(CONCATENATE(Skills!H89," (",Skills!I89,")")))</f>
        <v/>
      </c>
      <c r="K87" s="25" t="str">
        <f>IF(ISBLANK(Skills!L89)=true,Skills!K89,(CONCATENATE(Skills!K89," (",Skills!L89,")")))</f>
        <v>Diving (SCUBA)</v>
      </c>
    </row>
    <row r="88">
      <c r="I88" s="25" t="str">
        <f>IF(ISBLANK(Skills!F90)=true,(IF(ISBLANK(Skills!E90)=true,Skills!D90,(CONCATENATE(Skills!D90," (",Skills!E90,")")))),(CONCATENATE(Skills!D90," (",Skills!E90,") ",Skills!F90)))</f>
        <v/>
      </c>
      <c r="J88" s="25" t="str">
        <f>IF(ISBLANK(Skills!I90)=true,Skills!H90,(CONCATENATE(Skills!H90," (",Skills!I90,")")))</f>
        <v/>
      </c>
      <c r="K88" s="25" t="str">
        <f>IF(ISBLANK(Skills!L90)=true,Skills!K90,(CONCATENATE(Skills!K90," (",Skills!L90,")")))</f>
        <v>Diving (by condition)</v>
      </c>
    </row>
    <row r="89">
      <c r="I89" s="25" t="str">
        <f>IF(ISBLANK(Skills!F91)=true,(IF(ISBLANK(Skills!E91)=true,Skills!D91,(CONCATENATE(Skills!D91," (",Skills!E91,")")))),(CONCATENATE(Skills!D91," (",Skills!E91,") ",Skills!F91)))</f>
        <v>Stealth (Farmland) By Aspect</v>
      </c>
      <c r="J89" s="25" t="str">
        <f>IF(ISBLANK(Skills!I91)=true,Skills!H91,(CONCATENATE(Skills!H91," (",Skills!I91,")")))</f>
        <v>Stealth (Alertness)</v>
      </c>
      <c r="K89" s="25" t="str">
        <f>IF(ISBLANK(Skills!L91)=true,Skills!K91,(CONCATENATE(Skills!K91," (",Skills!L91,")")))</f>
        <v>Perception (Hearing)</v>
      </c>
    </row>
    <row r="90">
      <c r="I90" s="25" t="str">
        <f>IF(ISBLANK(Skills!F92)=true,(IF(ISBLANK(Skills!E92)=true,Skills!D92,(CONCATENATE(Skills!D92," (",Skills!E92,")")))),(CONCATENATE(Skills!D92," (",Skills!E92,") ",Skills!F92)))</f>
        <v/>
      </c>
      <c r="J90" s="25" t="str">
        <f>IF(ISBLANK(Skills!I92)=true,Skills!H92,(CONCATENATE(Skills!H92," (",Skills!I92,")")))</f>
        <v/>
      </c>
      <c r="K90" s="25" t="str">
        <f>IF(ISBLANK(Skills!L92)=true,Skills!K92,(CONCATENATE(Skills!K92," (",Skills!L92,")")))</f>
        <v>Perception (Scent)</v>
      </c>
    </row>
    <row r="91">
      <c r="I91" s="25" t="str">
        <f>IF(ISBLANK(Skills!F93)=true,(IF(ISBLANK(Skills!E93)=true,Skills!D93,(CONCATENATE(Skills!D93," (",Skills!E93,")")))),(CONCATENATE(Skills!D93," (",Skills!E93,") ",Skills!F93)))</f>
        <v/>
      </c>
      <c r="J91" s="25" t="str">
        <f>IF(ISBLANK(Skills!I93)=true,Skills!H93,(CONCATENATE(Skills!H93," (",Skills!I93,")")))</f>
        <v/>
      </c>
      <c r="K91" s="25" t="str">
        <f>IF(ISBLANK(Skills!L93)=true,Skills!K93,(CONCATENATE(Skills!K93," (",Skills!L93,")")))</f>
        <v>Perception (Taste)</v>
      </c>
    </row>
    <row r="92">
      <c r="I92" s="25" t="str">
        <f>IF(ISBLANK(Skills!F94)=true,(IF(ISBLANK(Skills!E94)=true,Skills!D94,(CONCATENATE(Skills!D94," (",Skills!E94,")")))),(CONCATENATE(Skills!D94," (",Skills!E94,") ",Skills!F94)))</f>
        <v/>
      </c>
      <c r="J92" s="25" t="str">
        <f>IF(ISBLANK(Skills!I94)=true,Skills!H94,(CONCATENATE(Skills!H94," (",Skills!I94,")")))</f>
        <v/>
      </c>
      <c r="K92" s="25" t="str">
        <f>IF(ISBLANK(Skills!L94)=true,Skills!K94,(CONCATENATE(Skills!K94," (",Skills!L94,")")))</f>
        <v>Perception (Touch)</v>
      </c>
    </row>
    <row r="93">
      <c r="I93" s="25" t="str">
        <f>IF(ISBLANK(Skills!F95)=true,(IF(ISBLANK(Skills!E95)=true,Skills!D95,(CONCATENATE(Skills!D95," (",Skills!E95,")")))),(CONCATENATE(Skills!D95," (",Skills!E95,") ",Skills!F95)))</f>
        <v/>
      </c>
      <c r="J93" s="25" t="str">
        <f>IF(ISBLANK(Skills!I95)=true,Skills!H95,(CONCATENATE(Skills!H95," (",Skills!I95,")")))</f>
        <v/>
      </c>
      <c r="K93" s="25" t="str">
        <f>IF(ISBLANK(Skills!L95)=true,Skills!K95,(CONCATENATE(Skills!K95," (",Skills!L95,")")))</f>
        <v>Perception (Visual)</v>
      </c>
    </row>
    <row r="94">
      <c r="I94" s="25" t="str">
        <f>IF(ISBLANK(Skills!F96)=true,(IF(ISBLANK(Skills!E96)=true,Skills!D96,(CONCATENATE(Skills!D96," (",Skills!E96,")")))),(CONCATENATE(Skills!D96," (",Skills!E96,") ",Skills!F96)))</f>
        <v>Stealth (Urban) By Aspect</v>
      </c>
      <c r="J94" s="25" t="str">
        <f>IF(ISBLANK(Skills!I96)=true,Skills!H96,(CONCATENATE(Skills!H96," (",Skills!I96,")")))</f>
        <v>Stealth (Hiding)</v>
      </c>
      <c r="K94" s="25" t="str">
        <f>IF(ISBLANK(Skills!L96)=true,Skills!K96,(CONCATENATE(Skills!K96," (",Skills!L96,")")))</f>
        <v>Infiltration (Urban)</v>
      </c>
    </row>
    <row r="95">
      <c r="I95" s="25" t="str">
        <f>IF(ISBLANK(Skills!F97)=true,(IF(ISBLANK(Skills!E97)=true,Skills!D97,(CONCATENATE(Skills!D97," (",Skills!E97,")")))),(CONCATENATE(Skills!D97," (",Skills!E97,") ",Skills!F97)))</f>
        <v>Stealth (Wilderness) By Aspect</v>
      </c>
      <c r="J95" s="25" t="str">
        <f>IF(ISBLANK(Skills!I97)=true,Skills!H97,(CONCATENATE(Skills!H97," (",Skills!I97,")")))</f>
        <v>Stealth (Sneaking)</v>
      </c>
      <c r="K95" s="25" t="str">
        <f>IF(ISBLANK(Skills!L97)=true,Skills!K97,(CONCATENATE(Skills!K97," (",Skills!L97,")")))</f>
        <v>Infiltration (Vehicle)</v>
      </c>
    </row>
    <row r="96">
      <c r="I96" s="25" t="str">
        <f>IF(ISBLANK(Skills!F98)=true,(IF(ISBLANK(Skills!E98)=true,Skills!D98,(CONCATENATE(Skills!D98," (",Skills!E98,")")))),(CONCATENATE(Skills!D98," (",Skills!E98,") ",Skills!F98)))</f>
        <v/>
      </c>
      <c r="J96" s="25" t="str">
        <f>IF(ISBLANK(Skills!I98)=true,Skills!H98,(CONCATENATE(Skills!H98," (",Skills!I98,")")))</f>
        <v/>
      </c>
      <c r="K96" s="25" t="str">
        <f>IF(ISBLANK(Skills!L98)=true,Skills!K98,(CONCATENATE(Skills!K98," (",Skills!L98,")")))</f>
        <v>Infiltration (Wilderness)</v>
      </c>
    </row>
    <row r="97">
      <c r="I97" s="25" t="str">
        <f>IF(ISBLANK(Skills!F99)=true,(IF(ISBLANK(Skills!E99)=true,Skills!D99,(CONCATENATE(Skills!D99," (",Skills!E99,")")))),(CONCATENATE(Skills!D99," (",Skills!E99,") ",Skills!F99)))</f>
        <v/>
      </c>
      <c r="J97" s="25" t="str">
        <f>IF(ISBLANK(Skills!I99)=true,Skills!H99,(CONCATENATE(Skills!H99," (",Skills!I99,")")))</f>
        <v/>
      </c>
      <c r="K97" s="25" t="str">
        <f>IF(ISBLANK(Skills!L99)=true,Skills!K99,(CONCATENATE(Skills!K99," (",Skills!L99,")")))</f>
        <v>Infiltration (by detection method)</v>
      </c>
    </row>
    <row r="98">
      <c r="I98" s="25" t="str">
        <f>IF(ISBLANK(Skills!F100)=true,(IF(ISBLANK(Skills!E100)=true,Skills!D100,(CONCATENATE(Skills!D100," (",Skills!E100,")")))),(CONCATENATE(Skills!D100," (",Skills!E100,") ",Skills!F100)))</f>
        <v/>
      </c>
      <c r="J98" s="25" t="str">
        <f>IF(ISBLANK(Skills!I100)=true,Skills!H100,(CONCATENATE(Skills!H100," (",Skills!I100,")")))</f>
        <v>Stealth (Theft)</v>
      </c>
      <c r="K98" s="25" t="str">
        <f>IF(ISBLANK(Skills!L100)=true,Skills!K100,(CONCATENATE(Skills!K100," (",Skills!L100,")")))</f>
        <v>Palming (Pickpocket)</v>
      </c>
    </row>
    <row r="99">
      <c r="I99" s="25" t="str">
        <f>IF(ISBLANK(Skills!F101)=true,(IF(ISBLANK(Skills!E101)=true,Skills!D101,(CONCATENATE(Skills!D101," (",Skills!E101,")")))),(CONCATENATE(Skills!D101," (",Skills!E101,") ",Skills!F101)))</f>
        <v/>
      </c>
      <c r="J99" s="25" t="str">
        <f>IF(ISBLANK(Skills!I101)=true,Skills!H101,(CONCATENATE(Skills!H101," (",Skills!I101,")")))</f>
        <v/>
      </c>
      <c r="K99" s="25" t="str">
        <f>IF(ISBLANK(Skills!L101)=true,Skills!K101,(CONCATENATE(Skills!K101," (",Skills!L101,")")))</f>
        <v>Palming (Legerdemain)</v>
      </c>
    </row>
    <row r="100">
      <c r="I100" s="25" t="str">
        <f>IF(ISBLANK(Skills!F102)=true,(IF(ISBLANK(Skills!E102)=true,Skills!D102,(CONCATENATE(Skills!D102," (",Skills!E102,")")))),(CONCATENATE(Skills!D102," (",Skills!E102,") ",Skills!F102)))</f>
        <v/>
      </c>
      <c r="J100" s="25" t="str">
        <f>IF(ISBLANK(Skills!I102)=true,Skills!H102,(CONCATENATE(Skills!H102," (",Skills!I102,")")))</f>
        <v/>
      </c>
      <c r="K100" s="25" t="str">
        <f>IF(ISBLANK(Skills!L102)=true,Skills!K102,(CONCATENATE(Skills!K102," (",Skills!L102,")")))</f>
        <v>Palming (Shoplifting)</v>
      </c>
    </row>
    <row r="101">
      <c r="I101" s="25" t="str">
        <f>IF(ISBLANK(Skills!F103)=true,(IF(ISBLANK(Skills!E103)=true,Skills!D103,(CONCATENATE(Skills!D103," (",Skills!E103,")")))),(CONCATENATE(Skills!D103," (",Skills!E103,") ",Skills!F103)))</f>
        <v/>
      </c>
      <c r="J101" s="25" t="str">
        <f>IF(ISBLANK(Skills!I103)=true,Skills!H103,(CONCATENATE(Skills!H103," (",Skills!I103,")")))</f>
        <v/>
      </c>
      <c r="K101" s="25" t="str">
        <f>IF(ISBLANK(Skills!L103)=true,Skills!K103,(CONCATENATE(Skills!K103," (",Skills!L103,")")))</f>
        <v>Disguise (Camouflage)</v>
      </c>
    </row>
    <row r="102">
      <c r="I102" s="25" t="str">
        <f>IF(ISBLANK(Skills!F104)=true,(IF(ISBLANK(Skills!E104)=true,Skills!D104,(CONCATENATE(Skills!D104," (",Skills!E104,")")))),(CONCATENATE(Skills!D104," (",Skills!E104,") ",Skills!F104)))</f>
        <v/>
      </c>
      <c r="J102" s="25" t="str">
        <f>IF(ISBLANK(Skills!I104)=true,Skills!H104,(CONCATENATE(Skills!H104," (",Skills!I104,")")))</f>
        <v/>
      </c>
      <c r="K102" s="25" t="str">
        <f>IF(ISBLANK(Skills!L104)=true,Skills!K104,(CONCATENATE(Skills!K104," (",Skills!L104,")")))</f>
        <v>Disguise (Cosmetic)</v>
      </c>
    </row>
    <row r="103">
      <c r="I103" s="25" t="str">
        <f>IF(ISBLANK(Skills!F105)=true,(IF(ISBLANK(Skills!E105)=true,Skills!D105,(CONCATENATE(Skills!D105," (",Skills!E105,")")))),(CONCATENATE(Skills!D105," (",Skills!E105,") ",Skills!F105)))</f>
        <v/>
      </c>
      <c r="J103" s="25" t="str">
        <f>IF(ISBLANK(Skills!I105)=true,Skills!H105,(CONCATENATE(Skills!H105," (",Skills!I105,")")))</f>
        <v/>
      </c>
      <c r="K103" s="25" t="str">
        <f>IF(ISBLANK(Skills!L105)=true,Skills!K105,(CONCATENATE(Skills!K105," (",Skills!L105,")")))</f>
        <v>Disguise (Theatrical)</v>
      </c>
    </row>
    <row r="104">
      <c r="I104" s="25" t="str">
        <f>IF(ISBLANK(Skills!F106)=true,(IF(ISBLANK(Skills!E106)=true,Skills!D106,(CONCATENATE(Skills!D106," (",Skills!E106,")")))),(CONCATENATE(Skills!D106," (",Skills!E106,") ",Skills!F106)))</f>
        <v/>
      </c>
      <c r="J104" s="25" t="str">
        <f>IF(ISBLANK(Skills!I106)=true,Skills!H106,(CONCATENATE(Skills!H106," (",Skills!I106,")")))</f>
        <v/>
      </c>
      <c r="K104" s="25" t="str">
        <f>IF(ISBLANK(Skills!L106)=true,Skills!K106,(CONCATENATE(Skills!K106," (",Skills!L106,")")))</f>
        <v>Disguise (Trideo)</v>
      </c>
    </row>
    <row r="105">
      <c r="I105" s="25" t="str">
        <f>IF(ISBLANK(Skills!F107)=true,(IF(ISBLANK(Skills!E107)=true,Skills!D107,(CONCATENATE(Skills!D107," (",Skills!E107,")")))),(CONCATENATE(Skills!D107," (",Skills!E107,") ",Skills!F107)))</f>
        <v/>
      </c>
      <c r="J105" s="25" t="str">
        <f>IF(ISBLANK(Skills!I107)=true,Skills!H107,(CONCATENATE(Skills!H107," (",Skills!I107,")")))</f>
        <v/>
      </c>
      <c r="K105" s="25" t="str">
        <f>IF(ISBLANK(Skills!L107)=true,Skills!K107,(CONCATENATE(Skills!K107," (",Skills!L107,")")))</f>
        <v>Escape Artist (By Restraint)</v>
      </c>
    </row>
    <row r="106">
      <c r="I106" s="25" t="str">
        <f>IF(ISBLANK(Skills!F108)=true,(IF(ISBLANK(Skills!E108)=true,Skills!D108,(CONCATENATE(Skills!D108," (",Skills!E108,")")))),(CONCATENATE(Skills!D108," (",Skills!E108,") ",Skills!F108)))</f>
        <v/>
      </c>
      <c r="J106" s="25" t="str">
        <f>IF(ISBLANK(Skills!I108)=true,Skills!H108,(CONCATENATE(Skills!H108," (",Skills!I108,")")))</f>
        <v/>
      </c>
      <c r="K106" s="25" t="str">
        <f>IF(ISBLANK(Skills!L108)=true,Skills!K108,(CONCATENATE(Skills!K108," (",Skills!L108,")")))</f>
        <v>Navigation (By Terain Type)</v>
      </c>
    </row>
    <row r="107">
      <c r="I107" s="25" t="str">
        <f>IF(ISBLANK(Skills!F109)=true,(IF(ISBLANK(Skills!E109)=true,Skills!D109,(CONCATENATE(Skills!D109," (",Skills!E109,")")))),(CONCATENATE(Skills!D109," (",Skills!E109,") ",Skills!F109)))</f>
        <v/>
      </c>
      <c r="J107" s="25" t="str">
        <f>IF(ISBLANK(Skills!I109)=true,Skills!H109,(CONCATENATE(Skills!H109," (",Skills!I109,")")))</f>
        <v/>
      </c>
      <c r="K107" s="25" t="str">
        <f>IF(ISBLANK(Skills!L109)=true,Skills!K109,(CONCATENATE(Skills!K109," (",Skills!L109,")")))</f>
        <v>Parachuting (BASE Jumping)</v>
      </c>
    </row>
    <row r="108">
      <c r="I108" s="25" t="str">
        <f>IF(ISBLANK(Skills!F110)=true,(IF(ISBLANK(Skills!E110)=true,Skills!D110,(CONCATENATE(Skills!D110," (",Skills!E110,")")))),(CONCATENATE(Skills!D110," (",Skills!E110,") ",Skills!F110)))</f>
        <v/>
      </c>
      <c r="J108" s="25" t="str">
        <f>IF(ISBLANK(Skills!I110)=true,Skills!H110,(CONCATENATE(Skills!H110," (",Skills!I110,")")))</f>
        <v/>
      </c>
      <c r="K108" s="25" t="str">
        <f>IF(ISBLANK(Skills!L110)=true,Skills!K110,(CONCATENATE(Skills!K110," (",Skills!L110,")")))</f>
        <v>Parachuting (HALO)</v>
      </c>
    </row>
    <row r="109">
      <c r="I109" s="25" t="str">
        <f>IF(ISBLANK(Skills!F111)=true,(IF(ISBLANK(Skills!E111)=true,Skills!D111,(CONCATENATE(Skills!D111," (",Skills!E111,")")))),(CONCATENATE(Skills!D111," (",Skills!E111,") ",Skills!F111)))</f>
        <v/>
      </c>
      <c r="J109" s="25" t="str">
        <f>IF(ISBLANK(Skills!I111)=true,Skills!H111,(CONCATENATE(Skills!H111," (",Skills!I111,")")))</f>
        <v/>
      </c>
      <c r="K109" s="25" t="str">
        <f>IF(ISBLANK(Skills!L111)=true,Skills!K111,(CONCATENATE(Skills!K111," (",Skills!L111,")")))</f>
        <v>Parachuting (Low Altitude)</v>
      </c>
    </row>
    <row r="110">
      <c r="I110" s="25" t="str">
        <f>IF(ISBLANK(Skills!F112)=true,(IF(ISBLANK(Skills!E112)=true,Skills!D112,(CONCATENATE(Skills!D112," (",Skills!E112,")")))),(CONCATENATE(Skills!D112," (",Skills!E112,") ",Skills!F112)))</f>
        <v/>
      </c>
      <c r="J110" s="25" t="str">
        <f>IF(ISBLANK(Skills!I112)=true,Skills!H112,(CONCATENATE(Skills!H112," (",Skills!I112,")")))</f>
        <v/>
      </c>
      <c r="K110" s="25" t="str">
        <f>IF(ISBLANK(Skills!L112)=true,Skills!K112,(CONCATENATE(Skills!K112," (",Skills!L112,")")))</f>
        <v>Parachuting (Recreational)</v>
      </c>
    </row>
    <row r="111">
      <c r="I111" s="25" t="str">
        <f>IF(ISBLANK(Skills!F113)=true,(IF(ISBLANK(Skills!E113)=true,Skills!D113,(CONCATENATE(Skills!D113," (",Skills!E113,")")))),(CONCATENATE(Skills!D113," (",Skills!E113,") ",Skills!F113)))</f>
        <v/>
      </c>
      <c r="J111" s="25" t="str">
        <f>IF(ISBLANK(Skills!I113)=true,Skills!H113,(CONCATENATE(Skills!H113," (",Skills!I113,")")))</f>
        <v/>
      </c>
      <c r="K111" s="25" t="str">
        <f>IF(ISBLANK(Skills!L113)=true,Skills!K113,(CONCATENATE(Skills!K113," (",Skills!L113,")")))</f>
        <v>Parachuting (Static Line)</v>
      </c>
    </row>
    <row r="112">
      <c r="I112" s="25" t="str">
        <f>IF(ISBLANK(Skills!F114)=true,(IF(ISBLANK(Skills!E114)=true,Skills!D114,(CONCATENATE(Skills!D114," (",Skills!E114,")")))),(CONCATENATE(Skills!D114," (",Skills!E114,") ",Skills!F114)))</f>
        <v/>
      </c>
      <c r="J112" s="25" t="str">
        <f>IF(ISBLANK(Skills!I114)=true,Skills!H114,(CONCATENATE(Skills!H114," (",Skills!I114,")")))</f>
        <v/>
      </c>
      <c r="K112" s="25" t="str">
        <f>IF(ISBLANK(Skills!L114)=true,Skills!K114,(CONCATENATE(Skills!K114," (",Skills!L114,")")))</f>
        <v>Shadowing (Stakeouts)</v>
      </c>
    </row>
    <row r="113">
      <c r="I113" s="25" t="str">
        <f>IF(ISBLANK(Skills!F115)=true,(IF(ISBLANK(Skills!E115)=true,Skills!D115,(CONCATENATE(Skills!D115," (",Skills!E115,")")))),(CONCATENATE(Skills!D115," (",Skills!E115,") ",Skills!F115)))</f>
        <v/>
      </c>
      <c r="J113" s="25" t="str">
        <f>IF(ISBLANK(Skills!I115)=true,Skills!H115,(CONCATENATE(Skills!H115," (",Skills!I115,")")))</f>
        <v/>
      </c>
      <c r="K113" s="25" t="str">
        <f>IF(ISBLANK(Skills!L115)=true,Skills!K115,(CONCATENATE(Skills!K115," (",Skills!L115,")")))</f>
        <v>Shadowing (Tail Evasion)</v>
      </c>
    </row>
    <row r="114">
      <c r="I114" s="25" t="str">
        <f>IF(ISBLANK(Skills!F116)=true,(IF(ISBLANK(Skills!E116)=true,Skills!D116,(CONCATENATE(Skills!D116," (",Skills!E116,")")))),(CONCATENATE(Skills!D116," (",Skills!E116,") ",Skills!F116)))</f>
        <v/>
      </c>
      <c r="J114" s="25" t="str">
        <f>IF(ISBLANK(Skills!I116)=true,Skills!H116,(CONCATENATE(Skills!H116," (",Skills!I116,")")))</f>
        <v/>
      </c>
      <c r="K114" s="25" t="str">
        <f>IF(ISBLANK(Skills!L116)=true,Skills!K116,(CONCATENATE(Skills!K116," (",Skills!L116,")")))</f>
        <v>Shadowing (Tailing)</v>
      </c>
    </row>
    <row r="115">
      <c r="I115" s="25" t="str">
        <f>IF(ISBLANK(Skills!F117)=true,(IF(ISBLANK(Skills!E117)=true,Skills!D117,(CONCATENATE(Skills!D117," (",Skills!E117,")")))),(CONCATENATE(Skills!D117," (",Skills!E117,") ",Skills!F117)))</f>
        <v/>
      </c>
      <c r="J115" s="25" t="str">
        <f>IF(ISBLANK(Skills!I117)=true,Skills!H117,(CONCATENATE(Skills!H117," (",Skills!I117,")")))</f>
        <v/>
      </c>
      <c r="K115" s="25" t="str">
        <f>IF(ISBLANK(Skills!L117)=true,Skills!K117,(CONCATENATE(Skills!K117," (",Skills!L117,")")))</f>
        <v>Survival (By Terain Type)</v>
      </c>
    </row>
    <row r="116">
      <c r="I116" s="25" t="str">
        <f>IF(ISBLANK(Skills!F118)=true,(IF(ISBLANK(Skills!E118)=true,Skills!D118,(CONCATENATE(Skills!D118," (",Skills!E118,")")))),(CONCATENATE(Skills!D118," (",Skills!E118,") ",Skills!F118)))</f>
        <v/>
      </c>
      <c r="J116" s="25" t="str">
        <f>IF(ISBLANK(Skills!I118)=true,Skills!H118,(CONCATENATE(Skills!H118," (",Skills!I118,")")))</f>
        <v/>
      </c>
      <c r="K116" s="25" t="str">
        <f>IF(ISBLANK(Skills!L118)=true,Skills!K118,(CONCATENATE(Skills!K118," (",Skills!L118,")")))</f>
        <v>Tracking (By Terain Type)</v>
      </c>
    </row>
    <row r="117">
      <c r="I117" s="25" t="str">
        <f>IF(ISBLANK(Skills!F119)=true,(IF(ISBLANK(Skills!E119)=true,Skills!D119,(CONCATENATE(Skills!D119," (",Skills!E119,")")))),(CONCATENATE(Skills!D119," (",Skills!E119,") ",Skills!F119)))</f>
        <v/>
      </c>
      <c r="J117" s="25" t="str">
        <f>IF(ISBLANK(Skills!I119)=true,Skills!H119,(CONCATENATE(Skills!H119," (",Skills!I119,")")))</f>
        <v/>
      </c>
      <c r="K117" s="25" t="str">
        <f>IF(ISBLANK(Skills!L119)=true,Skills!K119,(CONCATENATE(Skills!K119," (",Skills!L119,")")))</f>
        <v>Compiling (By Sprite Type)</v>
      </c>
    </row>
    <row r="118">
      <c r="I118" s="25" t="str">
        <f>IF(ISBLANK(Skills!F120)=true,(IF(ISBLANK(Skills!E120)=true,Skills!D120,(CONCATENATE(Skills!D120," (",Skills!E120,")")))),(CONCATENATE(Skills!D120," (",Skills!E120,") ",Skills!F120)))</f>
        <v/>
      </c>
      <c r="J118" s="25" t="str">
        <f>IF(ISBLANK(Skills!I120)=true,Skills!H120,(CONCATENATE(Skills!H120," (",Skills!I120,")")))</f>
        <v/>
      </c>
      <c r="K118" s="25" t="str">
        <f>IF(ISBLANK(Skills!L120)=true,Skills!K120,(CONCATENATE(Skills!K120," (",Skills!L120,")")))</f>
        <v>Decompiling (By Sprite Type)</v>
      </c>
    </row>
    <row r="119">
      <c r="I119" s="25" t="str">
        <f>IF(ISBLANK(Skills!F121)=true,(IF(ISBLANK(Skills!E121)=true,Skills!D121,(CONCATENATE(Skills!D121," (",Skills!E121,")")))),(CONCATENATE(Skills!D121," (",Skills!E121,") ",Skills!F121)))</f>
        <v/>
      </c>
      <c r="J119" s="25" t="str">
        <f>IF(ISBLANK(Skills!I121)=true,Skills!H121,(CONCATENATE(Skills!H121," (",Skills!I121,")")))</f>
        <v/>
      </c>
      <c r="K119" s="25" t="str">
        <f>IF(ISBLANK(Skills!L121)=true,Skills!K121,(CONCATENATE(Skills!K121," (",Skills!L121,")")))</f>
        <v>Registering (By Sprite Type)</v>
      </c>
    </row>
    <row r="120">
      <c r="I120" s="25" t="str">
        <f>IF(ISBLANK(Skills!F122)=true,(IF(ISBLANK(Skills!E122)=true,Skills!D122,(CONCATENATE(Skills!D122," (",Skills!E122,")")))),(CONCATENATE(Skills!D122," (",Skills!E122,") ",Skills!F122)))</f>
        <v>Biotech (Extended Care)</v>
      </c>
      <c r="J120" s="25" t="str">
        <f>IF(ISBLANK(Skills!I122)=true,Skills!H122,(CONCATENATE(Skills!H122," (",Skills!I122,")")))</f>
        <v>Biotech (Extended Care)</v>
      </c>
      <c r="K120" s="25" t="str">
        <f>IF(ISBLANK(Skills!L122)=true,Skills!K122,(CONCATENATE(Skills!K122," (",Skills!L122,")")))</f>
        <v>Medicine (Extended Care)</v>
      </c>
    </row>
    <row r="121">
      <c r="I121" s="25" t="str">
        <f>IF(ISBLANK(Skills!F123)=true,(IF(ISBLANK(Skills!E123)=true,Skills!D123,(CONCATENATE(Skills!D123," (",Skills!E123,")")))),(CONCATENATE(Skills!D123," (",Skills!E123,") ",Skills!F123)))</f>
        <v>Biotech (First Aid)</v>
      </c>
      <c r="J121" s="25" t="str">
        <f>IF(ISBLANK(Skills!I123)=true,Skills!H123,(CONCATENATE(Skills!H123," (",Skills!I123,")")))</f>
        <v>Biotech (First Aid)</v>
      </c>
      <c r="K121" s="25" t="str">
        <f>IF(ISBLANK(Skills!L123)=true,Skills!K123,(CONCATENATE(Skills!K123," (",Skills!L123,")")))</f>
        <v>First Aid (By type of treatment)</v>
      </c>
    </row>
    <row r="122">
      <c r="I122" s="25" t="str">
        <f>IF(ISBLANK(Skills!F124)=true,(IF(ISBLANK(Skills!E124)=true,Skills!D124,(CONCATENATE(Skills!D124," (",Skills!E124,")")))),(CONCATENATE(Skills!D124," (",Skills!E124,") ",Skills!F124)))</f>
        <v>Biotech (Organ Culture) By Organ or Limb</v>
      </c>
      <c r="J122" s="25" t="str">
        <f>IF(ISBLANK(Skills!I124)=true,Skills!H124,(CONCATENATE(Skills!H124," (",Skills!I124,")")))</f>
        <v>Biotech (Organ Culture)</v>
      </c>
      <c r="K122" s="25" t="str">
        <f>IF(ISBLANK(Skills!L124)=true,Skills!K124,(CONCATENATE(Skills!K124," (",Skills!L124,")")))</f>
        <v>Medicine (Organ Culture)</v>
      </c>
    </row>
    <row r="123">
      <c r="I123" s="25" t="str">
        <f>IF(ISBLANK(Skills!F125)=true,(IF(ISBLANK(Skills!E125)=true,Skills!D125,(CONCATENATE(Skills!D125," (",Skills!E125,")")))),(CONCATENATE(Skills!D125," (",Skills!E125,") ",Skills!F125)))</f>
        <v>Biotech (Replacement Construction) By Organ or Limb</v>
      </c>
      <c r="J123" s="25" t="str">
        <f>IF(ISBLANK(Skills!I125)=true,Skills!H125,(CONCATENATE(Skills!H125," (",Skills!I125,")")))</f>
        <v>Biotech (Replacement Construction)</v>
      </c>
      <c r="K123" s="25" t="str">
        <f>IF(ISBLANK(Skills!L125)=true,Skills!K125,(CONCATENATE(Skills!K125," (",Skills!L125,")")))</f>
        <v>Cybertechnology (Bioware)</v>
      </c>
    </row>
    <row r="124">
      <c r="I124" s="25" t="str">
        <f>IF(ISBLANK(Skills!F126)=true,(IF(ISBLANK(Skills!E126)=true,Skills!D126,(CONCATENATE(Skills!D126," (",Skills!E126,")")))),(CONCATENATE(Skills!D126," (",Skills!E126,") ",Skills!F126)))</f>
        <v/>
      </c>
      <c r="J124" s="25" t="str">
        <f>IF(ISBLANK(Skills!I126)=true,Skills!H126,(CONCATENATE(Skills!H126," (",Skills!I126,")")))</f>
        <v/>
      </c>
      <c r="K124" s="25" t="str">
        <f>IF(ISBLANK(Skills!L126)=true,Skills!K126,(CONCATENATE(Skills!K126," (",Skills!L126,")")))</f>
        <v>Cybertechnology (Bodyware)</v>
      </c>
    </row>
    <row r="125">
      <c r="I125" s="25" t="str">
        <f>IF(ISBLANK(Skills!F127)=true,(IF(ISBLANK(Skills!E127)=true,Skills!D127,(CONCATENATE(Skills!D127," (",Skills!E127,")")))),(CONCATENATE(Skills!D127," (",Skills!E127,") ",Skills!F127)))</f>
        <v/>
      </c>
      <c r="J125" s="25" t="str">
        <f>IF(ISBLANK(Skills!I127)=true,Skills!H127,(CONCATENATE(Skills!H127," (",Skills!I127,")")))</f>
        <v/>
      </c>
      <c r="K125" s="25" t="str">
        <f>IF(ISBLANK(Skills!L127)=true,Skills!K127,(CONCATENATE(Skills!K127," (",Skills!L127,")")))</f>
        <v>Cybertechnology (Cyberlimbs)</v>
      </c>
    </row>
    <row r="126">
      <c r="I126" s="25" t="str">
        <f>IF(ISBLANK(Skills!F128)=true,(IF(ISBLANK(Skills!E128)=true,Skills!D128,(CONCATENATE(Skills!D128," (",Skills!E128,")")))),(CONCATENATE(Skills!D128," (",Skills!E128,") ",Skills!F128)))</f>
        <v/>
      </c>
      <c r="J126" s="25" t="str">
        <f>IF(ISBLANK(Skills!I128)=true,Skills!H128,(CONCATENATE(Skills!H128," (",Skills!I128,")")))</f>
        <v/>
      </c>
      <c r="K126" s="25" t="str">
        <f>IF(ISBLANK(Skills!L128)=true,Skills!K128,(CONCATENATE(Skills!K128," (",Skills!L128,")")))</f>
        <v>Cybertechnology (Headware)</v>
      </c>
    </row>
    <row r="127">
      <c r="I127" s="25" t="str">
        <f>IF(ISBLANK(Skills!F129)=true,(IF(ISBLANK(Skills!E129)=true,Skills!D129,(CONCATENATE(Skills!D129," (",Skills!E129,")")))),(CONCATENATE(Skills!D129," (",Skills!E129,") ",Skills!F129)))</f>
        <v/>
      </c>
      <c r="J127" s="25" t="str">
        <f>IF(ISBLANK(Skills!I129)=true,Skills!H129,(CONCATENATE(Skills!H129," (",Skills!I129,")")))</f>
        <v/>
      </c>
      <c r="K127" s="25" t="str">
        <f>IF(ISBLANK(Skills!L129)=true,Skills!K129,(CONCATENATE(Skills!K129," (",Skills!L129,")")))</f>
        <v>Cybertechnology (Nanoware)</v>
      </c>
    </row>
    <row r="128">
      <c r="I128" s="25" t="str">
        <f>IF(ISBLANK(Skills!F130)=true,(IF(ISBLANK(Skills!E130)=true,Skills!D130,(CONCATENATE(Skills!D130," (",Skills!E130,")")))),(CONCATENATE(Skills!D130," (",Skills!E130,") ",Skills!F130)))</f>
        <v>Biotech (Trans-lmplant Surgery) Headware</v>
      </c>
      <c r="J128" s="25" t="str">
        <f>IF(ISBLANK(Skills!I130)=true,Skills!H130,(CONCATENATE(Skills!H130," (",Skills!I130,")")))</f>
        <v>Biotech (Trans-lmplant Surgery)</v>
      </c>
      <c r="K128" s="25" t="str">
        <f>IF(ISBLANK(Skills!L130)=true,Skills!K130,(CONCATENATE(Skills!K130," (",Skills!L130,")")))</f>
        <v>Medicine (Implant Surgery)</v>
      </c>
    </row>
    <row r="129">
      <c r="I129" s="25" t="str">
        <f>IF(ISBLANK(Skills!F131)=true,(IF(ISBLANK(Skills!E131)=true,Skills!D131,(CONCATENATE(Skills!D131," (",Skills!E131,")")))),(CONCATENATE(Skills!D131," (",Skills!E131,") ",Skills!F131)))</f>
        <v>Biotech (Trans-lmplant Surgery) Bodyware</v>
      </c>
      <c r="J129" s="25" t="str">
        <f>IF(ISBLANK(Skills!I131)=true,Skills!H131,(CONCATENATE(Skills!H131," (",Skills!I131,")")))</f>
        <v>Biotech (Trans-lmplant Surgery)</v>
      </c>
      <c r="K129" s="25" t="str">
        <f>IF(ISBLANK(Skills!L131)=true,Skills!K131,(CONCATENATE(Skills!K131," (",Skills!L131,")")))</f>
        <v>Medicine (Implant Surgery)</v>
      </c>
    </row>
    <row r="130">
      <c r="I130" s="25" t="str">
        <f>IF(ISBLANK(Skills!F132)=true,(IF(ISBLANK(Skills!E132)=true,Skills!D132,(CONCATENATE(Skills!D132," (",Skills!E132,")")))),(CONCATENATE(Skills!D132," (",Skills!E132,") ",Skills!F132)))</f>
        <v>Biotech (Trans-lmplant Surgery) Organic Replacements</v>
      </c>
      <c r="J130" s="25" t="str">
        <f>IF(ISBLANK(Skills!I132)=true,Skills!H132,(CONCATENATE(Skills!H132," (",Skills!I132,")")))</f>
        <v>Biotech (Trans-lmplant Surgery)</v>
      </c>
      <c r="K130" s="25" t="str">
        <f>IF(ISBLANK(Skills!L132)=true,Skills!K132,(CONCATENATE(Skills!K132," (",Skills!L132,")")))</f>
        <v>Medicine (Implant Surgery)</v>
      </c>
    </row>
    <row r="131">
      <c r="I131" s="25" t="str">
        <f>IF(ISBLANK(Skills!F133)=true,(IF(ISBLANK(Skills!E133)=true,Skills!D133,(CONCATENATE(Skills!D133," (",Skills!E133,")")))),(CONCATENATE(Skills!D133," (",Skills!E133,") ",Skills!F133)))</f>
        <v/>
      </c>
      <c r="J131" s="25" t="str">
        <f>IF(ISBLANK(Skills!I133)=true,Skills!H133,(CONCATENATE(Skills!H133," (",Skills!I133,")")))</f>
        <v/>
      </c>
      <c r="K131" s="25" t="str">
        <f>IF(ISBLANK(Skills!L133)=true,Skills!K133,(CONCATENATE(Skills!K133," (",Skills!L133,")")))</f>
        <v>Medicine (Cosmetic Surgery)</v>
      </c>
    </row>
    <row r="132">
      <c r="I132" s="25" t="str">
        <f>IF(ISBLANK(Skills!F134)=true,(IF(ISBLANK(Skills!E134)=true,Skills!D134,(CONCATENATE(Skills!D134," (",Skills!E134,")")))),(CONCATENATE(Skills!D134," (",Skills!E134,") ",Skills!F134)))</f>
        <v/>
      </c>
      <c r="J132" s="25" t="str">
        <f>IF(ISBLANK(Skills!I134)=true,Skills!H134,(CONCATENATE(Skills!H134," (",Skills!I134,")")))</f>
        <v/>
      </c>
      <c r="K132" s="25" t="str">
        <f>IF(ISBLANK(Skills!L134)=true,Skills!K134,(CONCATENATE(Skills!K134," (",Skills!L134,")")))</f>
        <v>Medicine (Magical Health)</v>
      </c>
    </row>
    <row r="133">
      <c r="I133" s="25" t="str">
        <f>IF(ISBLANK(Skills!F135)=true,(IF(ISBLANK(Skills!E135)=true,Skills!D135,(CONCATENATE(Skills!D135," (",Skills!E135,")")))),(CONCATENATE(Skills!D135," (",Skills!E135,") ",Skills!F135)))</f>
        <v/>
      </c>
      <c r="J133" s="25" t="str">
        <f>IF(ISBLANK(Skills!I135)=true,Skills!H135,(CONCATENATE(Skills!H135," (",Skills!I135,")")))</f>
        <v/>
      </c>
      <c r="K133" s="25" t="str">
        <f>IF(ISBLANK(Skills!L135)=true,Skills!K135,(CONCATENATE(Skills!K135," (",Skills!L135,")")))</f>
        <v>Medicine (Trauma Surgery)</v>
      </c>
    </row>
    <row r="134">
      <c r="I134" s="25" t="str">
        <f>IF(ISBLANK(Skills!F136)=true,(IF(ISBLANK(Skills!E136)=true,Skills!D136,(CONCATENATE(Skills!D136," (",Skills!E136,")")))),(CONCATENATE(Skills!D136," (",Skills!E136,") ",Skills!F136)))</f>
        <v>Computer (Hardware) Mainframes</v>
      </c>
      <c r="J134" s="25" t="str">
        <f>IF(ISBLANK(Skills!I136)=true,Skills!H136,(CONCATENATE(Skills!H136," (",Skills!I136,")")))</f>
        <v>Computer (Hardware)</v>
      </c>
      <c r="K134" s="25" t="str">
        <f>IF(ISBLANK(Skills!L136)=true,Skills!K136,(CONCATENATE(Skills!K136," (",Skills!L136,")")))</f>
        <v>Computer (By Program or Device)</v>
      </c>
    </row>
    <row r="135">
      <c r="I135" s="25" t="str">
        <f>IF(ISBLANK(Skills!F137)=true,(IF(ISBLANK(Skills!E137)=true,Skills!D137,(CONCATENATE(Skills!D137," (",Skills!E137,")")))),(CONCATENATE(Skills!D137," (",Skills!E137,") ",Skills!F137)))</f>
        <v>Computer (Hardware) Microcomputers</v>
      </c>
      <c r="J135" s="25" t="str">
        <f>IF(ISBLANK(Skills!I137)=true,Skills!H137,(CONCATENATE(Skills!H137," (",Skills!I137,")")))</f>
        <v>Computer (Hardware)</v>
      </c>
      <c r="K135" s="25" t="str">
        <f>IF(ISBLANK(Skills!L137)=true,Skills!K137,(CONCATENATE(Skills!K137," (",Skills!L137,")")))</f>
        <v>Computer (By Program or Device)</v>
      </c>
    </row>
    <row r="136">
      <c r="I136" s="25" t="str">
        <f>IF(ISBLANK(Skills!F138)=true,(IF(ISBLANK(Skills!E138)=true,Skills!D138,(CONCATENATE(Skills!D138," (",Skills!E138,")")))),(CONCATENATE(Skills!D138," (",Skills!E138,") ",Skills!F138)))</f>
        <v>Computer (Hardware) Interface Technology</v>
      </c>
      <c r="J136" s="25" t="str">
        <f>IF(ISBLANK(Skills!I138)=true,Skills!H138,(CONCATENATE(Skills!H138," (",Skills!I138,")")))</f>
        <v>Computer (Hardware)</v>
      </c>
      <c r="K136" s="25" t="str">
        <f>IF(ISBLANK(Skills!L138)=true,Skills!K138,(CONCATENATE(Skills!K138," (",Skills!L138,")")))</f>
        <v>Computer (By Program or Device)</v>
      </c>
    </row>
    <row r="137">
      <c r="I137" s="25" t="str">
        <f>IF(ISBLANK(Skills!F139)=true,(IF(ISBLANK(Skills!E139)=true,Skills!D139,(CONCATENATE(Skills!D139," (",Skills!E139,")")))),(CONCATENATE(Skills!D139," (",Skills!E139,") ",Skills!F139)))</f>
        <v>Computer (Hardware) Implant Technology</v>
      </c>
      <c r="J137" s="25" t="str">
        <f>IF(ISBLANK(Skills!I139)=true,Skills!H139,(CONCATENATE(Skills!H139," (",Skills!I139,")")))</f>
        <v>Computer (Cybernetics)</v>
      </c>
      <c r="K137" s="25" t="str">
        <f>IF(ISBLANK(Skills!L139)=true,Skills!K139,(CONCATENATE(Skills!K139," (",Skills!L139,")")))</f>
        <v>Computer (By Program or Device)</v>
      </c>
    </row>
    <row r="138">
      <c r="I138" s="25" t="str">
        <f>IF(ISBLANK(Skills!F140)=true,(IF(ISBLANK(Skills!E140)=true,Skills!D140,(CONCATENATE(Skills!D140," (",Skills!E140,")")))),(CONCATENATE(Skills!D140," (",Skills!E140,") ",Skills!F140)))</f>
        <v>Computer (Hardware)</v>
      </c>
      <c r="J138" s="25" t="str">
        <f>IF(ISBLANK(Skills!I140)=true,Skills!H140,(CONCATENATE(Skills!H140," (",Skills!I140,")")))</f>
        <v>Computer (Hardware)</v>
      </c>
      <c r="K138" s="25" t="str">
        <f>IF(ISBLANK(Skills!L140)=true,Skills!K140,(CONCATENATE(Skills!K140," (",Skills!L140,")")))</f>
        <v>Computer (By Program or Device)</v>
      </c>
    </row>
    <row r="139">
      <c r="I139" s="25" t="str">
        <f>IF(ISBLANK(Skills!F141)=true,(IF(ISBLANK(Skills!E141)=true,Skills!D141,(CONCATENATE(Skills!D141," (",Skills!E141,")")))),(CONCATENATE(Skills!D141," (",Skills!E141,") ",Skills!F141)))</f>
        <v>Computer (Software) Decking</v>
      </c>
      <c r="J139" s="25" t="str">
        <f>IF(ISBLANK(Skills!I141)=true,Skills!H141,(CONCATENATE(Skills!H141," (",Skills!I141,")")))</f>
        <v>Computer (Decking)</v>
      </c>
      <c r="K139" s="25" t="str">
        <f>IF(ISBLANK(Skills!L141)=true,Skills!K141,(CONCATENATE(Skills!K141," (",Skills!L141,")")))</f>
        <v>Hacking (By Program or Device)</v>
      </c>
    </row>
    <row r="140">
      <c r="I140" s="25" t="str">
        <f>IF(ISBLANK(Skills!F142)=true,(IF(ISBLANK(Skills!E142)=true,Skills!D142,(CONCATENATE(Skills!D142," (",Skills!E142,")")))),(CONCATENATE(Skills!D142," (",Skills!E142,") ",Skills!F142)))</f>
        <v>Computer (Software) Matrix Programming</v>
      </c>
      <c r="J140" s="25" t="str">
        <f>IF(ISBLANK(Skills!I142)=true,Skills!H142,(CONCATENATE(Skills!H142," (",Skills!I142,")")))</f>
        <v>Computer (Software)</v>
      </c>
      <c r="K140" s="25" t="str">
        <f>IF(ISBLANK(Skills!L142)=true,Skills!K142,(CONCATENATE(Skills!K142," (",Skills!L142,")")))</f>
        <v>Software (By Program or Device)</v>
      </c>
    </row>
    <row r="141">
      <c r="I141" s="25" t="str">
        <f>IF(ISBLANK(Skills!F143)=true,(IF(ISBLANK(Skills!E143)=true,Skills!D143,(CONCATENATE(Skills!D143," (",Skills!E143,")")))),(CONCATENATE(Skills!D143," (",Skills!E143,") ",Skills!F143)))</f>
        <v>Computer (Software) Non-Matrix Programming</v>
      </c>
      <c r="J141" s="25" t="str">
        <f>IF(ISBLANK(Skills!I143)=true,Skills!H143,(CONCATENATE(Skills!H143," (",Skills!I143,")")))</f>
        <v>Computer (Software)</v>
      </c>
      <c r="K141" s="25" t="str">
        <f>IF(ISBLANK(Skills!L143)=true,Skills!K143,(CONCATENATE(Skills!K143," (",Skills!L143,")")))</f>
        <v>Software (By Program or Device)</v>
      </c>
    </row>
    <row r="142">
      <c r="I142" s="25" t="str">
        <f>IF(ISBLANK(Skills!F144)=true,(IF(ISBLANK(Skills!E144)=true,Skills!D144,(CONCATENATE(Skills!D144," (",Skills!E144,")")))),(CONCATENATE(Skills!D144," (",Skills!E144,") ",Skills!F144)))</f>
        <v>Computer (Software) Interface Programming</v>
      </c>
      <c r="J142" s="25" t="str">
        <f>IF(ISBLANK(Skills!I144)=true,Skills!H144,(CONCATENATE(Skills!H144," (",Skills!I144,")")))</f>
        <v>Computer (Software)</v>
      </c>
      <c r="K142" s="25" t="str">
        <f>IF(ISBLANK(Skills!L144)=true,Skills!K144,(CONCATENATE(Skills!K144," (",Skills!L144,")")))</f>
        <v>Software (By Program or Device)</v>
      </c>
    </row>
    <row r="143">
      <c r="I143" s="25" t="str">
        <f>IF(ISBLANK(Skills!F145)=true,(IF(ISBLANK(Skills!E145)=true,Skills!D145,(CONCATENATE(Skills!D145," (",Skills!E145,")")))),(CONCATENATE(Skills!D145," (",Skills!E145,") ",Skills!F145)))</f>
        <v>Computer (Software) Implant Programming</v>
      </c>
      <c r="J143" s="25" t="str">
        <f>IF(ISBLANK(Skills!I145)=true,Skills!H145,(CONCATENATE(Skills!H145," (",Skills!I145,")")))</f>
        <v>Computer (Cybernetics)</v>
      </c>
      <c r="K143" s="25" t="str">
        <f>IF(ISBLANK(Skills!L145)=true,Skills!K145,(CONCATENATE(Skills!K145," (",Skills!L145,")")))</f>
        <v>Software (By Program or Device)</v>
      </c>
    </row>
    <row r="144">
      <c r="I144" s="25" t="str">
        <f>IF(ISBLANK(Skills!F146)=true,(IF(ISBLANK(Skills!E146)=true,Skills!D146,(CONCATENATE(Skills!D146," (",Skills!E146,")")))),(CONCATENATE(Skills!D146," (",Skills!E146,") ",Skills!F146)))</f>
        <v/>
      </c>
      <c r="J144" s="25" t="str">
        <f>IF(ISBLANK(Skills!I146)=true,Skills!H146,(CONCATENATE(Skills!H146," (",Skills!I146,")")))</f>
        <v/>
      </c>
      <c r="K144" s="25" t="str">
        <f>IF(ISBLANK(Skills!L146)=true,Skills!K146,(CONCATENATE(Skills!K146," (",Skills!L146,")")))</f>
        <v>Software (Defensive Utility)</v>
      </c>
    </row>
    <row r="145">
      <c r="I145" s="25" t="str">
        <f>IF(ISBLANK(Skills!F147)=true,(IF(ISBLANK(Skills!E147)=true,Skills!D147,(CONCATENATE(Skills!D147," (",Skills!E147,")")))),(CONCATENATE(Skills!D147," (",Skills!E147,") ",Skills!F147)))</f>
        <v/>
      </c>
      <c r="J145" s="25" t="str">
        <f>IF(ISBLANK(Skills!I147)=true,Skills!H147,(CONCATENATE(Skills!H147," (",Skills!I147,")")))</f>
        <v/>
      </c>
      <c r="K145" s="25" t="str">
        <f>IF(ISBLANK(Skills!L147)=true,Skills!K147,(CONCATENATE(Skills!K147," (",Skills!L147,")")))</f>
        <v>Software (Offensive Utility)</v>
      </c>
    </row>
    <row r="146">
      <c r="I146" s="25" t="str">
        <f>IF(ISBLANK(Skills!F148)=true,(IF(ISBLANK(Skills!E148)=true,Skills!D148,(CONCATENATE(Skills!D148," (",Skills!E148,")")))),(CONCATENATE(Skills!D148," (",Skills!E148,") ",Skills!F148)))</f>
        <v/>
      </c>
      <c r="J146" s="25" t="str">
        <f>IF(ISBLANK(Skills!I148)=true,Skills!H148,(CONCATENATE(Skills!H148," (",Skills!I148,")")))</f>
        <v/>
      </c>
      <c r="K146" s="25" t="str">
        <f>IF(ISBLANK(Skills!L148)=true,Skills!K148,(CONCATENATE(Skills!K148," (",Skills!L148,")")))</f>
        <v>Software (Masking Utility)</v>
      </c>
    </row>
    <row r="147">
      <c r="I147" s="25" t="str">
        <f>IF(ISBLANK(Skills!F149)=true,(IF(ISBLANK(Skills!E149)=true,Skills!D149,(CONCATENATE(Skills!D149," (",Skills!E149,")")))),(CONCATENATE(Skills!D149," (",Skills!E149,") ",Skills!F149)))</f>
        <v/>
      </c>
      <c r="J147" s="25" t="str">
        <f>IF(ISBLANK(Skills!I149)=true,Skills!H149,(CONCATENATE(Skills!H149," (",Skills!I149,")")))</f>
        <v/>
      </c>
      <c r="K147" s="25" t="str">
        <f>IF(ISBLANK(Skills!L149)=true,Skills!K149,(CONCATENATE(Skills!K149," (",Skills!L149,")")))</f>
        <v>Software (Operational Utility)</v>
      </c>
    </row>
    <row r="148">
      <c r="I148" s="25" t="str">
        <f>IF(ISBLANK(Skills!F150)=true,(IF(ISBLANK(Skills!E150)=true,Skills!D150,(CONCATENATE(Skills!D150," (",Skills!E150,")")))),(CONCATENATE(Skills!D150," (",Skills!E150,") ",Skills!F150)))</f>
        <v/>
      </c>
      <c r="J148" s="25" t="str">
        <f>IF(ISBLANK(Skills!I150)=true,Skills!H150,(CONCATENATE(Skills!H150," (",Skills!I150,")")))</f>
        <v/>
      </c>
      <c r="K148" s="25" t="str">
        <f>IF(ISBLANK(Skills!L150)=true,Skills!K150,(CONCATENATE(Skills!K150," (",Skills!L150,")")))</f>
        <v>Software (Special Utility (specify))</v>
      </c>
    </row>
    <row r="149">
      <c r="I149" s="25" t="str">
        <f>IF(ISBLANK(Skills!F151)=true,(IF(ISBLANK(Skills!E151)=true,Skills!D151,(CONCATENATE(Skills!D151," (",Skills!E151,")")))),(CONCATENATE(Skills!D151," (",Skills!E151,") ",Skills!F151)))</f>
        <v>Electronics (Control System)</v>
      </c>
      <c r="J149" s="25" t="str">
        <f>IF(ISBLANK(Skills!I151)=true,Skills!H151,(CONCATENATE(Skills!H151," (",Skills!I151,")")))</f>
        <v>Electronics (Control Systems)</v>
      </c>
      <c r="K149" s="25" t="str">
        <f>IF(ISBLANK(Skills!L151)=true,Skills!K151,(CONCATENATE(Skills!K151," (",Skills!L151,")")))</f>
        <v>Hardware</v>
      </c>
    </row>
    <row r="150">
      <c r="I150" s="25" t="str">
        <f>IF(ISBLANK(Skills!F152)=true,(IF(ISBLANK(Skills!E152)=true,Skills!D152,(CONCATENATE(Skills!D152," (",Skills!E152,")")))),(CONCATENATE(Skills!D152," (",Skills!E152,") ",Skills!F152)))</f>
        <v>Electronics (Diagnostic)</v>
      </c>
      <c r="J150" s="25" t="str">
        <f>IF(ISBLANK(Skills!I152)=true,Skills!H152,(CONCATENATE(Skills!H152," (",Skills!I152,")")))</f>
        <v>Electronics (Diagnostics)</v>
      </c>
      <c r="K150" s="25" t="str">
        <f>IF(ISBLANK(Skills!L152)=true,Skills!K152,(CONCATENATE(Skills!K152," (",Skills!L152,")")))</f>
        <v>Hardware</v>
      </c>
    </row>
    <row r="151">
      <c r="I151" s="25" t="str">
        <f>IF(ISBLANK(Skills!F153)=true,(IF(ISBLANK(Skills!E153)=true,Skills!D153,(CONCATENATE(Skills!D153," (",Skills!E153,")")))),(CONCATENATE(Skills!D153," (",Skills!E153,") ",Skills!F153)))</f>
        <v>Electronics (Electronic Warfare)</v>
      </c>
      <c r="J151" s="25" t="str">
        <f>IF(ISBLANK(Skills!I153)=true,Skills!H153,(CONCATENATE(Skills!H153," (",Skills!I153,")")))</f>
        <v>Electronics (Electronic Warfare)</v>
      </c>
      <c r="K151" s="25" t="str">
        <f>IF(ISBLANK(Skills!L153)=true,Skills!K153,(CONCATENATE(Skills!K153," (",Skills!L153,")")))</f>
        <v>Electronic Warfare (Communication)</v>
      </c>
    </row>
    <row r="152">
      <c r="I152" s="25" t="str">
        <f>IF(ISBLANK(Skills!F154)=true,(IF(ISBLANK(Skills!E154)=true,Skills!D154,(CONCATENATE(Skills!D154," (",Skills!E154,")")))),(CONCATENATE(Skills!D154," (",Skills!E154,") ",Skills!F154)))</f>
        <v/>
      </c>
      <c r="J152" s="25" t="str">
        <f>IF(ISBLANK(Skills!I154)=true,Skills!H154,(CONCATENATE(Skills!H154," (",Skills!I154,")")))</f>
        <v/>
      </c>
      <c r="K152" s="25" t="str">
        <f>IF(ISBLANK(Skills!L154)=true,Skills!K154,(CONCATENATE(Skills!K154," (",Skills!L154,")")))</f>
        <v>Electronic Warfare (Encryption)</v>
      </c>
    </row>
    <row r="153">
      <c r="I153" s="25" t="str">
        <f>IF(ISBLANK(Skills!F155)=true,(IF(ISBLANK(Skills!E155)=true,Skills!D155,(CONCATENATE(Skills!D155," (",Skills!E155,")")))),(CONCATENATE(Skills!D155," (",Skills!E155,") ",Skills!F155)))</f>
        <v/>
      </c>
      <c r="J153" s="25" t="str">
        <f>IF(ISBLANK(Skills!I155)=true,Skills!H155,(CONCATENATE(Skills!H155," (",Skills!I155,")")))</f>
        <v/>
      </c>
      <c r="K153" s="25" t="str">
        <f>IF(ISBLANK(Skills!L155)=true,Skills!K155,(CONCATENATE(Skills!K155," (",Skills!L155,")")))</f>
        <v>Electronic Warfare (Jamming)</v>
      </c>
    </row>
    <row r="154">
      <c r="I154" s="25" t="str">
        <f>IF(ISBLANK(Skills!F156)=true,(IF(ISBLANK(Skills!E156)=true,Skills!D156,(CONCATENATE(Skills!D156," (",Skills!E156,")")))),(CONCATENATE(Skills!D156," (",Skills!E156,") ",Skills!F156)))</f>
        <v/>
      </c>
      <c r="J154" s="25" t="str">
        <f>IF(ISBLANK(Skills!I156)=true,Skills!H156,(CONCATENATE(Skills!H156," (",Skills!I156,")")))</f>
        <v/>
      </c>
      <c r="K154" s="25" t="str">
        <f>IF(ISBLANK(Skills!L156)=true,Skills!K156,(CONCATENATE(Skills!K156," (",Skills!L156,")")))</f>
        <v>Electronic Warfare (Sensor Operation)</v>
      </c>
    </row>
    <row r="155">
      <c r="I155" s="25" t="str">
        <f>IF(ISBLANK(Skills!F157)=true,(IF(ISBLANK(Skills!E157)=true,Skills!D157,(CONCATENATE(Skills!D157," (",Skills!E157,")")))),(CONCATENATE(Skills!D157," (",Skills!E157,") ",Skills!F157)))</f>
        <v>Electronics (Linking between Device)</v>
      </c>
      <c r="J155" s="25" t="str">
        <f>IF(ISBLANK(Skills!I157)=true,Skills!H157,(CONCATENATE(Skills!H157," (",Skills!I157,")")))</f>
        <v>Electronics (Linking between Devices)</v>
      </c>
      <c r="K155" s="25" t="str">
        <f>IF(ISBLANK(Skills!L157)=true,Skills!K157,(CONCATENATE(Skills!K157," (",Skills!L157,")")))</f>
        <v>Hardware</v>
      </c>
    </row>
    <row r="156">
      <c r="I156" s="25" t="str">
        <f>IF(ISBLANK(Skills!F158)=true,(IF(ISBLANK(Skills!E158)=true,Skills!D158,(CONCATENATE(Skills!D158," (",Skills!E158,")")))),(CONCATENATE(Skills!D158," (",Skills!E158,") ",Skills!F158)))</f>
        <v>Electronics (Maglock)</v>
      </c>
      <c r="J156" s="25" t="str">
        <f>IF(ISBLANK(Skills!I158)=true,Skills!H158,(CONCATENATE(Skills!H158," (",Skills!I158,")")))</f>
        <v>Electronics (Maglocks)</v>
      </c>
      <c r="K156" s="25" t="str">
        <f>IF(ISBLANK(Skills!L158)=true,Skills!K158,(CONCATENATE(Skills!K158," (",Skills!L158,")")))</f>
        <v>Hardware</v>
      </c>
    </row>
    <row r="157">
      <c r="I157" s="25" t="str">
        <f>IF(ISBLANK(Skills!F159)=true,(IF(ISBLANK(Skills!E159)=true,Skills!D159,(CONCATENATE(Skills!D159," (",Skills!E159,")")))),(CONCATENATE(Skills!D159," (",Skills!E159,") ",Skills!F159)))</f>
        <v/>
      </c>
      <c r="J157" s="25" t="str">
        <f>IF(ISBLANK(Skills!I159)=true,Skills!H159,(CONCATENATE(Skills!H159," (",Skills!I159,")")))</f>
        <v/>
      </c>
      <c r="K157" s="25" t="str">
        <f>IF(ISBLANK(Skills!L159)=true,Skills!K159,(CONCATENATE(Skills!K159," (",Skills!L159,")")))</f>
        <v>Artisan (By Craft)</v>
      </c>
    </row>
    <row r="158">
      <c r="I158" s="25" t="str">
        <f>IF(ISBLANK(Skills!F160)=true,(IF(ISBLANK(Skills!E160)=true,Skills!D160,(CONCATENATE(Skills!D160," (",Skills!E160,")")))),(CONCATENATE(Skills!D160," (",Skills!E160,") ",Skills!F160)))</f>
        <v/>
      </c>
      <c r="J158" s="25" t="str">
        <f>IF(ISBLANK(Skills!I160)=true,Skills!H160,(CONCATENATE(Skills!H160," (",Skills!I160,")")))</f>
        <v/>
      </c>
      <c r="K158" s="25" t="str">
        <f>IF(ISBLANK(Skills!L160)=true,Skills!K160,(CONCATENATE(Skills!K160," (",Skills!L160,")")))</f>
        <v>Chemistry (Compound)</v>
      </c>
    </row>
    <row r="159">
      <c r="I159" s="25" t="str">
        <f>IF(ISBLANK(Skills!F161)=true,(IF(ISBLANK(Skills!E161)=true,Skills!D161,(CONCATENATE(Skills!D161," (",Skills!E161,")")))),(CONCATENATE(Skills!D161," (",Skills!E161,") ",Skills!F161)))</f>
        <v/>
      </c>
      <c r="J159" s="25" t="str">
        <f>IF(ISBLANK(Skills!I161)=true,Skills!H161,(CONCATENATE(Skills!H161," (",Skills!I161,")")))</f>
        <v/>
      </c>
      <c r="K159" s="25" t="str">
        <f>IF(ISBLANK(Skills!L161)=true,Skills!K161,(CONCATENATE(Skills!K161," (",Skills!L161,")")))</f>
        <v>Chemistry (Drug)</v>
      </c>
    </row>
    <row r="160">
      <c r="I160" s="25" t="str">
        <f>IF(ISBLANK(Skills!F162)=true,(IF(ISBLANK(Skills!E162)=true,Skills!D162,(CONCATENATE(Skills!D162," (",Skills!E162,")")))),(CONCATENATE(Skills!D162," (",Skills!E162,") ",Skills!F162)))</f>
        <v/>
      </c>
      <c r="J160" s="25" t="str">
        <f>IF(ISBLANK(Skills!I162)=true,Skills!H162,(CONCATENATE(Skills!H162," (",Skills!I162,")")))</f>
        <v/>
      </c>
      <c r="K160" s="25" t="str">
        <f>IF(ISBLANK(Skills!L162)=true,Skills!K162,(CONCATENATE(Skills!K162," (",Skills!L162,")")))</f>
        <v>Chemistry (Toxin)</v>
      </c>
    </row>
    <row r="161">
      <c r="I161" s="25" t="str">
        <f>IF(ISBLANK(Skills!F163)=true,(IF(ISBLANK(Skills!E163)=true,Skills!D163,(CONCATENATE(Skills!D163," (",Skills!E163,")")))),(CONCATENATE(Skills!D163," (",Skills!E163,") ",Skills!F163)))</f>
        <v/>
      </c>
      <c r="J161" s="25" t="str">
        <f>IF(ISBLANK(Skills!I163)=true,Skills!H163,(CONCATENATE(Skills!H163," (",Skills!I163,")")))</f>
        <v/>
      </c>
      <c r="K161" s="25" t="str">
        <f>IF(ISBLANK(Skills!L163)=true,Skills!K163,(CONCATENATE(Skills!K163," (",Skills!L163,")")))</f>
        <v>Cybercombat (By specific opponents)</v>
      </c>
    </row>
    <row r="162">
      <c r="I162" s="25" t="str">
        <f>IF(ISBLANK(Skills!F164)=true,(IF(ISBLANK(Skills!E164)=true,Skills!D164,(CONCATENATE(Skills!D164," (",Skills!E164,")")))),(CONCATENATE(Skills!D164," (",Skills!E164,") ",Skills!F164)))</f>
        <v/>
      </c>
      <c r="J162" s="25" t="str">
        <f>IF(ISBLANK(Skills!I164)=true,Skills!H164,(CONCATENATE(Skills!H164," (",Skills!I164,")")))</f>
        <v/>
      </c>
      <c r="K162" s="25" t="str">
        <f>IF(ISBLANK(Skills!L164)=true,Skills!K164,(CONCATENATE(Skills!K164," (",Skills!L164,")")))</f>
        <v>Data Search (By Source)</v>
      </c>
    </row>
    <row r="163">
      <c r="I163" s="25" t="str">
        <f>IF(ISBLANK(Skills!F165)=true,(IF(ISBLANK(Skills!E165)=true,Skills!D165,(CONCATENATE(Skills!D165," (",Skills!E165,")")))),(CONCATENATE(Skills!D165," (",Skills!E165,") ",Skills!F165)))</f>
        <v/>
      </c>
      <c r="J163" s="25" t="str">
        <f>IF(ISBLANK(Skills!I165)=true,Skills!H165,(CONCATENATE(Skills!H165," (",Skills!I165,")")))</f>
        <v/>
      </c>
      <c r="K163" s="25" t="str">
        <f>IF(ISBLANK(Skills!L165)=true,Skills!K165,(CONCATENATE(Skills!K165," (",Skills!L165,")")))</f>
        <v>Data Search (By Data Type)</v>
      </c>
    </row>
    <row r="164">
      <c r="I164" s="25" t="str">
        <f>IF(ISBLANK(Skills!F166)=true,(IF(ISBLANK(Skills!E166)=true,Skills!D166,(CONCATENATE(Skills!D166," (",Skills!E166,")")))),(CONCATENATE(Skills!D166," (",Skills!E166,") ",Skills!F166)))</f>
        <v/>
      </c>
      <c r="J164" s="25" t="str">
        <f>IF(ISBLANK(Skills!I166)=true,Skills!H166,(CONCATENATE(Skills!H166," (",Skills!I166,")")))</f>
        <v/>
      </c>
      <c r="K164" s="25" t="str">
        <f>IF(ISBLANK(Skills!L166)=true,Skills!K166,(CONCATENATE(Skills!K166," (",Skills!L166,")")))</f>
        <v>Forgery (Counterfeiting)</v>
      </c>
    </row>
    <row r="165">
      <c r="I165" s="25" t="str">
        <f>IF(ISBLANK(Skills!F167)=true,(IF(ISBLANK(Skills!E167)=true,Skills!D167,(CONCATENATE(Skills!D167," (",Skills!E167,")")))),(CONCATENATE(Skills!D167," (",Skills!E167,") ",Skills!F167)))</f>
        <v/>
      </c>
      <c r="J165" s="25" t="str">
        <f>IF(ISBLANK(Skills!I167)=true,Skills!H167,(CONCATENATE(Skills!H167," (",Skills!I167,")")))</f>
        <v/>
      </c>
      <c r="K165" s="25" t="str">
        <f>IF(ISBLANK(Skills!L167)=true,Skills!K167,(CONCATENATE(Skills!K167," (",Skills!L167,")")))</f>
        <v>Forgery (Credstick Forgery)</v>
      </c>
    </row>
    <row r="166">
      <c r="I166" s="25" t="str">
        <f>IF(ISBLANK(Skills!F168)=true,(IF(ISBLANK(Skills!E168)=true,Skills!D168,(CONCATENATE(Skills!D168," (",Skills!E168,")")))),(CONCATENATE(Skills!D168," (",Skills!E168,") ",Skills!F168)))</f>
        <v/>
      </c>
      <c r="J166" s="25" t="str">
        <f>IF(ISBLANK(Skills!I168)=true,Skills!H168,(CONCATENATE(Skills!H168," (",Skills!I168,")")))</f>
        <v/>
      </c>
      <c r="K166" s="25" t="str">
        <f>IF(ISBLANK(Skills!L168)=true,Skills!K168,(CONCATENATE(Skills!K168," (",Skills!L168,")")))</f>
        <v>Forgery (False ID)</v>
      </c>
    </row>
    <row r="167">
      <c r="I167" s="25" t="str">
        <f>IF(ISBLANK(Skills!F169)=true,(IF(ISBLANK(Skills!E169)=true,Skills!D169,(CONCATENATE(Skills!D169," (",Skills!E169,")")))),(CONCATENATE(Skills!D169," (",Skills!E169,") ",Skills!F169)))</f>
        <v/>
      </c>
      <c r="J167" s="25" t="str">
        <f>IF(ISBLANK(Skills!I169)=true,Skills!H169,(CONCATENATE(Skills!H169," (",Skills!I169,")")))</f>
        <v/>
      </c>
      <c r="K167" s="25" t="str">
        <f>IF(ISBLANK(Skills!L169)=true,Skills!K169,(CONCATENATE(Skills!K169," (",Skills!L169,")")))</f>
        <v>Forgery (Image Doctoring)</v>
      </c>
    </row>
    <row r="168">
      <c r="I168" s="25" t="str">
        <f>IF(ISBLANK(Skills!F170)=true,(IF(ISBLANK(Skills!E170)=true,Skills!D170,(CONCATENATE(Skills!D170," (",Skills!E170,")")))),(CONCATENATE(Skills!D170," (",Skills!E170,") ",Skills!F170)))</f>
        <v/>
      </c>
      <c r="J168" s="25" t="str">
        <f>IF(ISBLANK(Skills!I170)=true,Skills!H170,(CONCATENATE(Skills!H170," (",Skills!I170,")")))</f>
        <v/>
      </c>
      <c r="K168" s="25" t="str">
        <f>IF(ISBLANK(Skills!L170)=true,Skills!K170,(CONCATENATE(Skills!K170," (",Skills!L170,")")))</f>
        <v>Forgery (Paper Forgery)</v>
      </c>
    </row>
    <row r="169">
      <c r="I169" s="25" t="str">
        <f>IF(ISBLANK(Skills!F171)=true,(IF(ISBLANK(Skills!E171)=true,Skills!D171,(CONCATENATE(Skills!D171," (",Skills!E171,")")))),(CONCATENATE(Skills!D171," (",Skills!E171,") ",Skills!F171)))</f>
        <v/>
      </c>
      <c r="J169" s="25" t="str">
        <f>IF(ISBLANK(Skills!I171)=true,Skills!H171,(CONCATENATE(Skills!H171," (",Skills!I171,")")))</f>
        <v/>
      </c>
      <c r="K169" s="25" t="str">
        <f>IF(ISBLANK(Skills!L171)=true,Skills!K171,(CONCATENATE(Skills!K171," (",Skills!L171,")")))</f>
        <v>Industrial Mechanic (Electrical Power Systems)</v>
      </c>
    </row>
    <row r="170">
      <c r="I170" s="25" t="str">
        <f>IF(ISBLANK(Skills!F172)=true,(IF(ISBLANK(Skills!E172)=true,Skills!D172,(CONCATENATE(Skills!D172," (",Skills!E172,")")))),(CONCATENATE(Skills!D172," (",Skills!E172,") ",Skills!F172)))</f>
        <v/>
      </c>
      <c r="J170" s="25" t="str">
        <f>IF(ISBLANK(Skills!I172)=true,Skills!H172,(CONCATENATE(Skills!H172," (",Skills!I172,")")))</f>
        <v/>
      </c>
      <c r="K170" s="25" t="str">
        <f>IF(ISBLANK(Skills!L172)=true,Skills!K172,(CONCATENATE(Skills!K172," (",Skills!L172,")")))</f>
        <v>Industrial Mechanic (Hydraulics)</v>
      </c>
    </row>
    <row r="171">
      <c r="I171" s="25" t="str">
        <f>IF(ISBLANK(Skills!F173)=true,(IF(ISBLANK(Skills!E173)=true,Skills!D173,(CONCATENATE(Skills!D173," (",Skills!E173,")")))),(CONCATENATE(Skills!D173," (",Skills!E173,") ",Skills!F173)))</f>
        <v/>
      </c>
      <c r="J171" s="25" t="str">
        <f>IF(ISBLANK(Skills!I173)=true,Skills!H173,(CONCATENATE(Skills!H173," (",Skills!I173,")")))</f>
        <v/>
      </c>
      <c r="K171" s="25" t="str">
        <f>IF(ISBLANK(Skills!L173)=true,Skills!K173,(CONCATENATE(Skills!K173," (",Skills!L173,")")))</f>
        <v>Industrial Mechanic (Robotics)</v>
      </c>
    </row>
    <row r="172">
      <c r="I172" s="25" t="str">
        <f>IF(ISBLANK(Skills!F174)=true,(IF(ISBLANK(Skills!E174)=true,Skills!D174,(CONCATENATE(Skills!D174," (",Skills!E174,")")))),(CONCATENATE(Skills!D174," (",Skills!E174,") ",Skills!F174)))</f>
        <v/>
      </c>
      <c r="J172" s="25" t="str">
        <f>IF(ISBLANK(Skills!I174)=true,Skills!H174,(CONCATENATE(Skills!H174," (",Skills!I174,")")))</f>
        <v/>
      </c>
      <c r="K172" s="25" t="str">
        <f>IF(ISBLANK(Skills!L174)=true,Skills!K174,(CONCATENATE(Skills!K174," (",Skills!L174,")")))</f>
        <v>Industrial Mechanic (Structural)</v>
      </c>
    </row>
    <row r="173">
      <c r="I173" s="25" t="str">
        <f>IF(ISBLANK(Skills!F175)=true,(IF(ISBLANK(Skills!E175)=true,Skills!D175,(CONCATENATE(Skills!D175," (",Skills!E175,")")))),(CONCATENATE(Skills!D175," (",Skills!E175,") ",Skills!F175)))</f>
        <v/>
      </c>
      <c r="J173" s="25" t="str">
        <f>IF(ISBLANK(Skills!I175)=true,Skills!H175,(CONCATENATE(Skills!H175," (",Skills!I175,")")))</f>
        <v/>
      </c>
      <c r="K173" s="25" t="str">
        <f>IF(ISBLANK(Skills!L175)=true,Skills!K175,(CONCATENATE(Skills!K175," (",Skills!L175,")")))</f>
        <v>Industrial Mechanic (Welding)</v>
      </c>
    </row>
    <row r="174">
      <c r="I174" s="25" t="str">
        <f>IF(ISBLANK(Skills!F176)=true,(IF(ISBLANK(Skills!E176)=true,Skills!D176,(CONCATENATE(Skills!D176," (",Skills!E176,")")))),(CONCATENATE(Skills!D176," (",Skills!E176,") ",Skills!F176)))</f>
        <v/>
      </c>
      <c r="J174" s="25" t="str">
        <f>IF(ISBLANK(Skills!I176)=true,Skills!H176,(CONCATENATE(Skills!H176," (",Skills!I176,")")))</f>
        <v/>
      </c>
      <c r="K174" s="25" t="str">
        <f>IF(ISBLANK(Skills!L176)=true,Skills!K176,(CONCATENATE(Skills!K176," (",Skills!L176,")")))</f>
        <v>Locksmith (By Lock Type)</v>
      </c>
    </row>
    <row r="175">
      <c r="I175" s="25" t="str">
        <f>IF(ISBLANK(Skills!F177)=true,(IF(ISBLANK(Skills!E177)=true,Skills!D177,(CONCATENATE(Skills!D177," (",Skills!E177,")")))),(CONCATENATE(Skills!D177," (",Skills!E177,") ",Skills!F177)))</f>
        <v/>
      </c>
      <c r="J175" s="25" t="str">
        <f>IF(ISBLANK(Skills!I177)=true,Skills!H177,(CONCATENATE(Skills!H177," (",Skills!I177,")")))</f>
        <v/>
      </c>
      <c r="K175" s="25" t="str">
        <f>IF(ISBLANK(Skills!L177)=true,Skills!K177,(CONCATENATE(Skills!K177," (",Skills!L177,")")))</f>
        <v>Arcana (Spell Design)</v>
      </c>
    </row>
    <row r="176">
      <c r="I176" s="25" t="str">
        <f>IF(ISBLANK(Skills!F178)=true,(IF(ISBLANK(Skills!E178)=true,Skills!D178,(CONCATENATE(Skills!D178," (",Skills!E178,")")))),(CONCATENATE(Skills!D178," (",Skills!E178,") ",Skills!F178)))</f>
        <v/>
      </c>
      <c r="J176" s="25" t="str">
        <f>IF(ISBLANK(Skills!I178)=true,Skills!H178,(CONCATENATE(Skills!H178," (",Skills!I178,")")))</f>
        <v/>
      </c>
      <c r="K176" s="25" t="str">
        <f>IF(ISBLANK(Skills!L178)=true,Skills!K178,(CONCATENATE(Skills!K178," (",Skills!L178,")")))</f>
        <v>Arcana (Focus Design)</v>
      </c>
    </row>
    <row r="177">
      <c r="I177" s="25" t="str">
        <f>IF(ISBLANK(Skills!F179)=true,(IF(ISBLANK(Skills!E179)=true,Skills!D179,(CONCATENATE(Skills!D179," (",Skills!E179,")")))),(CONCATENATE(Skills!D179," (",Skills!E179,") ",Skills!F179)))</f>
        <v/>
      </c>
      <c r="J177" s="25" t="str">
        <f>IF(ISBLANK(Skills!I179)=true,Skills!H179,(CONCATENATE(Skills!H179," (",Skills!I179,")")))</f>
        <v/>
      </c>
      <c r="K177" s="25" t="str">
        <f>IF(ISBLANK(Skills!L179)=true,Skills!K179,(CONCATENATE(Skills!K179," (",Skills!L179,")")))</f>
        <v>Arcana (Ally Spirit Formula)</v>
      </c>
    </row>
    <row r="178">
      <c r="I178" s="25" t="str">
        <f>IF(ISBLANK(Skills!F180)=true,(IF(ISBLANK(Skills!E180)=true,Skills!D180,(CONCATENATE(Skills!D180," (",Skills!E180,")")))),(CONCATENATE(Skills!D180," (",Skills!E180,") ",Skills!F180)))</f>
        <v/>
      </c>
      <c r="J178" s="25" t="str">
        <f>IF(ISBLANK(Skills!I180)=true,Skills!H180,(CONCATENATE(Skills!H180," (",Skills!I180,")")))</f>
        <v/>
      </c>
      <c r="K178" s="25" t="str">
        <f>IF(ISBLANK(Skills!L180)=true,Skills!K180,(CONCATENATE(Skills!K180," (",Skills!L180,")")))</f>
        <v>Arcana (Free Spirit Formula)</v>
      </c>
    </row>
    <row r="179">
      <c r="I179" s="25" t="str">
        <f>IF(ISBLANK(Skills!F181)=true,(IF(ISBLANK(Skills!E181)=true,Skills!D181,(CONCATENATE(Skills!D181," (",Skills!E181,")")))),(CONCATENATE(Skills!D181," (",Skills!E181,") ",Skills!F181)))</f>
        <v/>
      </c>
      <c r="J179" s="25" t="str">
        <f>IF(ISBLANK(Skills!I181)=true,Skills!H181,(CONCATENATE(Skills!H181," (",Skills!I181,")")))</f>
        <v>Aura Reading (Auras)</v>
      </c>
      <c r="K179" s="25" t="str">
        <f>IF(ISBLANK(Skills!L181)=true,Skills!K181,(CONCATENATE(Skills!K181," (",Skills!L181,")")))</f>
        <v>Assensing (Aura Reading)</v>
      </c>
    </row>
    <row r="180">
      <c r="I180" s="25" t="str">
        <f>IF(ISBLANK(Skills!F182)=true,(IF(ISBLANK(Skills!E182)=true,Skills!D182,(CONCATENATE(Skills!D182," (",Skills!E182,")")))),(CONCATENATE(Skills!D182," (",Skills!E182,") ",Skills!F182)))</f>
        <v/>
      </c>
      <c r="J180" s="25" t="str">
        <f>IF(ISBLANK(Skills!I182)=true,Skills!H182,(CONCATENATE(Skills!H182," (",Skills!I182,")")))</f>
        <v>Aura Reading (Signatures)</v>
      </c>
      <c r="K180" s="25" t="str">
        <f>IF(ISBLANK(Skills!L182)=true,Skills!K182,(CONCATENATE(Skills!K182," (",Skills!L182,")")))</f>
        <v>Assensing (Astral Signatures)</v>
      </c>
    </row>
    <row r="181">
      <c r="I181" s="25" t="str">
        <f>IF(ISBLANK(Skills!F183)=true,(IF(ISBLANK(Skills!E183)=true,Skills!D183,(CONCATENATE(Skills!D183," (",Skills!E183,")")))),(CONCATENATE(Skills!D183," (",Skills!E183,") ",Skills!F183)))</f>
        <v/>
      </c>
      <c r="J181" s="25" t="str">
        <f>IF(ISBLANK(Skills!I183)=true,Skills!H183,(CONCATENATE(Skills!H183," (",Skills!I183,")")))</f>
        <v>Aura Reading (Sorcery)</v>
      </c>
      <c r="K181" s="25" t="str">
        <f>IF(ISBLANK(Skills!L183)=true,Skills!K183,(CONCATENATE(Skills!K183," (",Skills!L183,")")))</f>
        <v>Assensing (By Aura Type)</v>
      </c>
    </row>
    <row r="182">
      <c r="I182" s="25" t="str">
        <f>IF(ISBLANK(Skills!F184)=true,(IF(ISBLANK(Skills!E184)=true,Skills!D184,(CONCATENATE(Skills!D184," (",Skills!E184,")")))),(CONCATENATE(Skills!D184," (",Skills!E184,") ",Skills!F184)))</f>
        <v/>
      </c>
      <c r="J182" s="25" t="str">
        <f>IF(ISBLANK(Skills!I184)=true,Skills!H184,(CONCATENATE(Skills!H184," (",Skills!I184,")")))</f>
        <v>Aura Reading (Conjuring)</v>
      </c>
      <c r="K182" s="25" t="str">
        <f>IF(ISBLANK(Skills!L184)=true,Skills!K184,(CONCATENATE(Skills!K184," (",Skills!L184,")")))</f>
        <v>Assensing (By Aura Type)</v>
      </c>
    </row>
    <row r="183">
      <c r="I183" s="25" t="str">
        <f>IF(ISBLANK(Skills!F185)=true,(IF(ISBLANK(Skills!E185)=true,Skills!D185,(CONCATENATE(Skills!D185," (",Skills!E185,")")))),(CONCATENATE(Skills!D185," (",Skills!E185,") ",Skills!F185)))</f>
        <v/>
      </c>
      <c r="J183" s="25" t="str">
        <f>IF(ISBLANK(Skills!I185)=true,Skills!H185,(CONCATENATE(Skills!H185," (",Skills!I185,")")))</f>
        <v/>
      </c>
      <c r="K183" s="25" t="str">
        <f>IF(ISBLANK(Skills!L185)=true,Skills!K185,(CONCATENATE(Skills!K185," (",Skills!L185,")")))</f>
        <v>Assensing (Psychometry)</v>
      </c>
    </row>
    <row r="184">
      <c r="I184" s="25" t="str">
        <f>IF(ISBLANK(Skills!F186)=true,(IF(ISBLANK(Skills!E186)=true,Skills!D186,(CONCATENATE(Skills!D186," (",Skills!E186,")")))),(CONCATENATE(Skills!D186," (",Skills!E186,") ",Skills!F186)))</f>
        <v/>
      </c>
      <c r="J184" s="25" t="str">
        <f>IF(ISBLANK(Skills!I186)=true,Skills!H186,(CONCATENATE(Skills!H186," (",Skills!I186,")")))</f>
        <v>Conjuring (Banishing)</v>
      </c>
      <c r="K184" s="25" t="str">
        <f>IF(ISBLANK(Skills!L186)=true,Skills!K186,(CONCATENATE(Skills!K186," (",Skills!L186,")")))</f>
        <v>Banishing (By Spirit Type)</v>
      </c>
    </row>
    <row r="185">
      <c r="I185" s="25" t="str">
        <f>IF(ISBLANK(Skills!F187)=true,(IF(ISBLANK(Skills!E187)=true,Skills!D187,(CONCATENATE(Skills!D187," (",Skills!E187,")")))),(CONCATENATE(Skills!D187," (",Skills!E187,") ",Skills!F187)))</f>
        <v/>
      </c>
      <c r="J185" s="25" t="str">
        <f>IF(ISBLANK(Skills!I187)=true,Skills!H187,(CONCATENATE(Skills!H187," (",Skills!I187,")")))</f>
        <v>Conjuring (Controling)</v>
      </c>
      <c r="K185" s="25" t="str">
        <f>IF(ISBLANK(Skills!L187)=true,Skills!K187,(CONCATENATE(Skills!K187," (",Skills!L187,")")))</f>
        <v>Binding (By Spirit Type)</v>
      </c>
    </row>
    <row r="186">
      <c r="I186" s="25" t="str">
        <f>IF(ISBLANK(Skills!F188)=true,(IF(ISBLANK(Skills!E188)=true,Skills!D188,(CONCATENATE(Skills!D188," (",Skills!E188,")")))),(CONCATENATE(Skills!D188," (",Skills!E188,") ",Skills!F188)))</f>
        <v/>
      </c>
      <c r="J186" s="25" t="str">
        <f>IF(ISBLANK(Skills!I188)=true,Skills!H188,(CONCATENATE(Skills!H188," (",Skills!I188,")")))</f>
        <v/>
      </c>
      <c r="K186" s="25" t="str">
        <f>IF(ISBLANK(Skills!L188)=true,Skills!K188,(CONCATENATE(Skills!K188," (",Skills!L188,")")))</f>
        <v>Enchanting (Artificing)</v>
      </c>
    </row>
    <row r="187">
      <c r="I187" s="25" t="str">
        <f>IF(ISBLANK(Skills!F189)=true,(IF(ISBLANK(Skills!E189)=true,Skills!D189,(CONCATENATE(Skills!D189," (",Skills!E189,")")))),(CONCATENATE(Skills!D189," (",Skills!E189,") ",Skills!F189)))</f>
        <v/>
      </c>
      <c r="J187" s="25" t="str">
        <f>IF(ISBLANK(Skills!I189)=true,Skills!H189,(CONCATENATE(Skills!H189," (",Skills!I189,")")))</f>
        <v/>
      </c>
      <c r="K187" s="25" t="str">
        <f>IF(ISBLANK(Skills!L189)=true,Skills!K189,(CONCATENATE(Skills!K189," (",Skills!L189,")")))</f>
        <v>Enchanting (Alchemy)</v>
      </c>
    </row>
    <row r="188">
      <c r="I188" s="25" t="str">
        <f>IF(ISBLANK(Skills!F190)=true,(IF(ISBLANK(Skills!E190)=true,Skills!D190,(CONCATENATE(Skills!D190," (",Skills!E190,")")))),(CONCATENATE(Skills!D190," (",Skills!E190,") ",Skills!F190)))</f>
        <v/>
      </c>
      <c r="J188" s="25" t="str">
        <f>IF(ISBLANK(Skills!I190)=true,Skills!H190,(CONCATENATE(Skills!H190," (",Skills!I190,")")))</f>
        <v/>
      </c>
      <c r="K188" s="25" t="str">
        <f>IF(ISBLANK(Skills!L190)=true,Skills!K190,(CONCATENATE(Skills!K190," (",Skills!L190,")")))</f>
        <v>Enchanting (Vessel Preparation)</v>
      </c>
    </row>
    <row r="189">
      <c r="I189" s="25" t="str">
        <f>IF(ISBLANK(Skills!F191)=true,(IF(ISBLANK(Skills!E191)=true,Skills!D191,(CONCATENATE(Skills!D191," (",Skills!E191,")")))),(CONCATENATE(Skills!D191," (",Skills!E191,") ",Skills!F191)))</f>
        <v>Conjuring (Elemental) By Type</v>
      </c>
      <c r="J189" s="25" t="str">
        <f>IF(ISBLANK(Skills!I191)=true,Skills!H191,(CONCATENATE(Skills!H191," (",Skills!I191,")")))</f>
        <v>Conjuring (Summoning)</v>
      </c>
      <c r="K189" s="25" t="str">
        <f>IF(ISBLANK(Skills!L191)=true,Skills!K191,(CONCATENATE(Skills!K191," (",Skills!L191,")")))</f>
        <v>Summoning (By Spirit Type)</v>
      </c>
    </row>
    <row r="190">
      <c r="I190" s="25" t="str">
        <f>IF(ISBLANK(Skills!F192)=true,(IF(ISBLANK(Skills!E192)=true,Skills!D192,(CONCATENATE(Skills!D192," (",Skills!E192,")")))),(CONCATENATE(Skills!D192," (",Skills!E192,") ",Skills!F192)))</f>
        <v>Conjuring (Nature Spirit) By Type</v>
      </c>
      <c r="J190" s="25" t="str">
        <f>IF(ISBLANK(Skills!I192)=true,Skills!H192,(CONCATENATE(Skills!H192," (",Skills!I192,")")))</f>
        <v>Conjuring (Summoning)</v>
      </c>
      <c r="K190" s="25" t="str">
        <f>IF(ISBLANK(Skills!L192)=true,Skills!K192,(CONCATENATE(Skills!K192," (",Skills!L192,")")))</f>
        <v>Summoning (By Spirit Type)</v>
      </c>
    </row>
    <row r="191">
      <c r="I191" s="25" t="str">
        <f>IF(ISBLANK(Skills!F193)=true,(IF(ISBLANK(Skills!E193)=true,Skills!D193,(CONCATENATE(Skills!D193," (",Skills!E193,")")))),(CONCATENATE(Skills!D193," (",Skills!E193,") ",Skills!F193)))</f>
        <v>Sorcery (Ritual Sorcery) By Spell Category</v>
      </c>
      <c r="J191" s="25" t="str">
        <f>IF(ISBLANK(Skills!I193)=true,Skills!H193,(CONCATENATE(Skills!H193," (",Skills!I193,")")))</f>
        <v>Sorcery (Ritual Sorcery)</v>
      </c>
      <c r="K191" s="25" t="str">
        <f>IF(ISBLANK(Skills!L193)=true,Skills!K193,(CONCATENATE(Skills!K193," (",Skills!L193,")")))</f>
        <v>Ritual Spellcasting (By Spell Type)</v>
      </c>
    </row>
    <row r="192">
      <c r="I192" s="25" t="str">
        <f>IF(ISBLANK(Skills!F194)=true,(IF(ISBLANK(Skills!E194)=true,Skills!D194,(CONCATENATE(Skills!D194," (",Skills!E194,")")))),(CONCATENATE(Skills!D194," (",Skills!E194,") ",Skills!F194)))</f>
        <v>Sorcery (Spellcasting) By Spell Category</v>
      </c>
      <c r="J192" s="25" t="str">
        <f>IF(ISBLANK(Skills!I194)=true,Skills!H194,(CONCATENATE(Skills!H194," (",Skills!I194,")")))</f>
        <v>Sorcery (Spellcasting)</v>
      </c>
      <c r="K192" s="25" t="str">
        <f>IF(ISBLANK(Skills!L194)=true,Skills!K194,(CONCATENATE(Skills!K194," (",Skills!L194,")")))</f>
        <v>Spellcasting (By Spell Type)</v>
      </c>
    </row>
    <row r="193">
      <c r="I193" s="25" t="str">
        <f>IF(ISBLANK(Skills!F195)=true,(IF(ISBLANK(Skills!E195)=true,Skills!D195,(CONCATENATE(Skills!D195," (",Skills!E195,")")))),(CONCATENATE(Skills!D195," (",Skills!E195,") ",Skills!F195)))</f>
        <v/>
      </c>
      <c r="J193" s="25" t="str">
        <f>IF(ISBLANK(Skills!I195)=true,Skills!H195,(CONCATENATE(Skills!H195," (",Skills!I195,")")))</f>
        <v>Sorcery (Spell Defense)</v>
      </c>
      <c r="K193" s="25" t="str">
        <f>IF(ISBLANK(Skills!L195)=true,Skills!K195,(CONCATENATE(Skills!K195," (",Skills!L195,")")))</f>
        <v>Counterspelling (By Spell Type)</v>
      </c>
    </row>
    <row r="194">
      <c r="I194" s="25" t="str">
        <f>IF(ISBLANK(Skills!F196)=true,(IF(ISBLANK(Skills!E196)=true,Skills!D196,(CONCATENATE(Skills!D196," (",Skills!E196,")")))),(CONCATENATE(Skills!D196," (",Skills!E196,") ",Skills!F196)))</f>
        <v/>
      </c>
      <c r="J194" s="25" t="str">
        <f>IF(ISBLANK(Skills!I196)=true,Skills!H196,(CONCATENATE(Skills!H196," (",Skills!I196,")")))</f>
        <v>Sorcery (Dispelling)</v>
      </c>
      <c r="K194" s="25" t="str">
        <f>IF(ISBLANK(Skills!L196)=true,Skills!K196,(CONCATENATE(Skills!K196," (",Skills!L196,")")))</f>
        <v>Counterspelling (By Spell Type)</v>
      </c>
    </row>
    <row r="195">
      <c r="I195" s="25" t="str">
        <f>IF(ISBLANK(Skills!F197)=true,(IF(ISBLANK(Skills!E197)=true,Skills!D197,(CONCATENATE(Skills!D197," (",Skills!E197,")")))),(CONCATENATE(Skills!D197," (",Skills!E197,") ",Skills!F197)))</f>
        <v/>
      </c>
      <c r="J195" s="25" t="str">
        <f>IF(ISBLANK(Skills!I197)=true,Skills!H197,(CONCATENATE(Skills!H197," (",Skills!I197,")")))</f>
        <v>Sorcery (Astral Combat)</v>
      </c>
      <c r="K195" s="25" t="str">
        <f>IF(ISBLANK(Skills!L197)=true,Skills!K197,(CONCATENATE(Skills!K197," (",Skills!L197,")")))</f>
        <v>Astral Combat (By Foci Type)</v>
      </c>
    </row>
    <row r="196">
      <c r="I196" s="25" t="str">
        <f>IF(ISBLANK(Skills!F198)=true,(IF(ISBLANK(Skills!E198)=true,Skills!D198,(CONCATENATE(Skills!D198," (",Skills!E198,")")))),(CONCATENATE(Skills!D198," (",Skills!E198,") ",Skills!F198)))</f>
        <v/>
      </c>
      <c r="J196" s="25" t="str">
        <f>IF(ISBLANK(Skills!I198)=true,Skills!H198,(CONCATENATE(Skills!H198," (",Skills!I198,")")))</f>
        <v>Sorcery (Astral Combat)</v>
      </c>
      <c r="K196" s="25" t="str">
        <f>IF(ISBLANK(Skills!L198)=true,Skills!K198,(CONCATENATE(Skills!K198," (",Skills!L198,")")))</f>
        <v>Astral Combat (By Opponent Type)</v>
      </c>
    </row>
    <row r="197">
      <c r="I197" s="25" t="str">
        <f>IF(ISBLANK(Skills!F199)=true,(IF(ISBLANK(Skills!E199)=true,Skills!D199,(CONCATENATE(Skills!D199," (",Skills!E199,")")))),(CONCATENATE(Skills!D199," (",Skills!E199,") ",Skills!F199)))</f>
        <v/>
      </c>
      <c r="J197" s="25" t="str">
        <f>IF(ISBLANK(Skills!I199)=true,Skills!H199,(CONCATENATE(Skills!H199," (",Skills!I199,")")))</f>
        <v>Sorcery (Spell Category)</v>
      </c>
      <c r="K197" s="25" t="str">
        <f>IF(ISBLANK(Skills!L199)=true,Skills!K199,(CONCATENATE(Skills!K199," (",Skills!L199,")")))</f>
        <v>Spellcasting (By Spell Type)</v>
      </c>
    </row>
    <row r="198">
      <c r="I198" s="25" t="str">
        <f>IF(ISBLANK(Skills!F200)=true,(IF(ISBLANK(Skills!E200)=true,Skills!D200,(CONCATENATE(Skills!D200," (",Skills!E200,")")))),(CONCATENATE(Skills!D200," (",Skills!E200,") ",Skills!F200)))</f>
        <v>Etiquette (Corporate)</v>
      </c>
      <c r="J198" s="25" t="str">
        <f>IF(ISBLANK(Skills!I200)=true,Skills!H200,(CONCATENATE(Skills!H200," (",Skills!I200,")")))</f>
        <v>Etiquette (Corporate)</v>
      </c>
      <c r="K198" s="25" t="str">
        <f>IF(ISBLANK(Skills!L200)=true,Skills!K200,(CONCATENATE(Skills!K200," (",Skills!L200,")")))</f>
        <v>Etiquette (Corporate)</v>
      </c>
    </row>
    <row r="199">
      <c r="I199" s="25" t="str">
        <f>IF(ISBLANK(Skills!F201)=true,(IF(ISBLANK(Skills!E201)=true,Skills!D201,(CONCATENATE(Skills!D201," (",Skills!E201,")")))),(CONCATENATE(Skills!D201," (",Skills!E201,") ",Skills!F201)))</f>
        <v>Etiquette (Matrix)</v>
      </c>
      <c r="J199" s="25" t="str">
        <f>IF(ISBLANK(Skills!I201)=true,Skills!H201,(CONCATENATE(Skills!H201," (",Skills!I201,")")))</f>
        <v>Etiquette (Matrix)</v>
      </c>
      <c r="K199" s="25" t="str">
        <f>IF(ISBLANK(Skills!L201)=true,Skills!K201,(CONCATENATE(Skills!K201," (",Skills!L201,")")))</f>
        <v>Etiquette (Matrix)</v>
      </c>
    </row>
    <row r="200">
      <c r="I200" s="25" t="str">
        <f>IF(ISBLANK(Skills!F202)=true,(IF(ISBLANK(Skills!E202)=true,Skills!D202,(CONCATENATE(Skills!D202," (",Skills!E202,")")))),(CONCATENATE(Skills!D202," (",Skills!E202,") ",Skills!F202)))</f>
        <v>Etiquette (Media)</v>
      </c>
      <c r="J200" s="25" t="str">
        <f>IF(ISBLANK(Skills!I202)=true,Skills!H202,(CONCATENATE(Skills!H202," (",Skills!I202,")")))</f>
        <v>Etiquette (Media)</v>
      </c>
      <c r="K200" s="25" t="str">
        <f>IF(ISBLANK(Skills!L202)=true,Skills!K202,(CONCATENATE(Skills!K202," (",Skills!L202,")")))</f>
        <v>Etiquette (Media)</v>
      </c>
    </row>
    <row r="201">
      <c r="I201" s="25" t="str">
        <f>IF(ISBLANK(Skills!F203)=true,(IF(ISBLANK(Skills!E203)=true,Skills!D203,(CONCATENATE(Skills!D203," (",Skills!E203,")")))),(CONCATENATE(Skills!D203," (",Skills!E203,") ",Skills!F203)))</f>
        <v>Etiquette (Street)</v>
      </c>
      <c r="J201" s="25" t="str">
        <f>IF(ISBLANK(Skills!I203)=true,Skills!H203,(CONCATENATE(Skills!H203," (",Skills!I203,")")))</f>
        <v>Etiquette (Street)</v>
      </c>
      <c r="K201" s="25" t="str">
        <f>IF(ISBLANK(Skills!L203)=true,Skills!K203,(CONCATENATE(Skills!K203," (",Skills!L203,")")))</f>
        <v>Etiquette (Street)</v>
      </c>
    </row>
    <row r="202">
      <c r="I202" s="25" t="str">
        <f>IF(ISBLANK(Skills!F204)=true,(IF(ISBLANK(Skills!E204)=true,Skills!D204,(CONCATENATE(Skills!D204," (",Skills!E204,")")))),(CONCATENATE(Skills!D204," (",Skills!E204,") ",Skills!F204)))</f>
        <v>Etiquette (Tribal)</v>
      </c>
      <c r="J202" s="25" t="str">
        <f>IF(ISBLANK(Skills!I204)=true,Skills!H204,(CONCATENATE(Skills!H204," (",Skills!I204,")")))</f>
        <v>Etiquette (Tribal)</v>
      </c>
      <c r="K202" s="25" t="str">
        <f>IF(ISBLANK(Skills!L204)=true,Skills!K204,(CONCATENATE(Skills!K204," (",Skills!L204,")")))</f>
        <v>Etiquette (Tribal)</v>
      </c>
    </row>
    <row r="203">
      <c r="I203" s="25" t="str">
        <f>IF(ISBLANK(Skills!F205)=true,(IF(ISBLANK(Skills!E205)=true,Skills!D205,(CONCATENATE(Skills!D205," (",Skills!E205,")")))),(CONCATENATE(Skills!D205," (",Skills!E205,") ",Skills!F205)))</f>
        <v/>
      </c>
      <c r="J203" s="25" t="str">
        <f>IF(ISBLANK(Skills!I205)=true,Skills!H205,(CONCATENATE(Skills!H205," (",Skills!I205,")")))</f>
        <v>Instruction (By Skill)</v>
      </c>
      <c r="K203" s="25" t="str">
        <f>IF(ISBLANK(Skills!L205)=true,Skills!K205,(CONCATENATE(Skills!K205," (",Skills!L205,")")))</f>
        <v>Instruction (By Skill or Group)</v>
      </c>
    </row>
    <row r="204">
      <c r="I204" s="25" t="str">
        <f>IF(ISBLANK(Skills!F206)=true,(IF(ISBLANK(Skills!E206)=true,Skills!D206,(CONCATENATE(Skills!D206," (",Skills!E206,")")))),(CONCATENATE(Skills!D206," (",Skills!E206,") ",Skills!F206)))</f>
        <v>Interrogation (Machine-Aided) Lie Detector</v>
      </c>
      <c r="J204" s="25" t="str">
        <f>IF(ISBLANK(Skills!I206)=true,Skills!H206,(CONCATENATE(Skills!H206," (",Skills!I206,")")))</f>
        <v>Interrogation (Lie Detector)</v>
      </c>
      <c r="K204" s="25" t="str">
        <f>IF(ISBLANK(Skills!L206)=true,Skills!K206,(CONCATENATE(Skills!K206," (",Skills!L206,")")))</f>
        <v>Intimidation (Interrogation)</v>
      </c>
    </row>
    <row r="205">
      <c r="I205" s="25" t="str">
        <f>IF(ISBLANK(Skills!F207)=true,(IF(ISBLANK(Skills!E207)=true,Skills!D207,(CONCATENATE(Skills!D207," (",Skills!E207,")")))),(CONCATENATE(Skills!D207," (",Skills!E207,") ",Skills!F207)))</f>
        <v>Interrogation (Machine-Aided) Voice-Stress Analysis</v>
      </c>
      <c r="J205" s="25" t="str">
        <f>IF(ISBLANK(Skills!I207)=true,Skills!H207,(CONCATENATE(Skills!H207," (",Skills!I207,")")))</f>
        <v>Interrogation (Voice-Stress Analysis)</v>
      </c>
      <c r="K205" s="25" t="str">
        <f>IF(ISBLANK(Skills!L207)=true,Skills!K207,(CONCATENATE(Skills!K207," (",Skills!L207,")")))</f>
        <v>Intimidation (Interrogation)</v>
      </c>
    </row>
    <row r="206">
      <c r="I206" s="25" t="str">
        <f>IF(ISBLANK(Skills!F208)=true,(IF(ISBLANK(Skills!E208)=true,Skills!D208,(CONCATENATE(Skills!D208," (",Skills!E208,")")))),(CONCATENATE(Skills!D208," (",Skills!E208,") ",Skills!F208)))</f>
        <v>Interrogation (Verbal)</v>
      </c>
      <c r="J206" s="25" t="str">
        <f>IF(ISBLANK(Skills!I208)=true,Skills!H208,(CONCATENATE(Skills!H208," (",Skills!I208,")")))</f>
        <v>Interrogation (Verbal)</v>
      </c>
      <c r="K206" s="25" t="str">
        <f>IF(ISBLANK(Skills!L208)=true,Skills!K208,(CONCATENATE(Skills!K208," (",Skills!L208,")")))</f>
        <v>Intimidation (Interrogation)</v>
      </c>
    </row>
    <row r="207">
      <c r="I207" s="25" t="str">
        <f>IF(ISBLANK(Skills!F209)=true,(IF(ISBLANK(Skills!E209)=true,Skills!D209,(CONCATENATE(Skills!D209," (",Skills!E209,")")))),(CONCATENATE(Skills!D209," (",Skills!E209,") ",Skills!F209)))</f>
        <v/>
      </c>
      <c r="J207" s="25" t="str">
        <f>IF(ISBLANK(Skills!I209)=true,Skills!H209,(CONCATENATE(Skills!H209," (",Skills!I209,")")))</f>
        <v>Interrogation (Torture)</v>
      </c>
      <c r="K207" s="25" t="str">
        <f>IF(ISBLANK(Skills!L209)=true,Skills!K209,(CONCATENATE(Skills!K209," (",Skills!L209,")")))</f>
        <v>Intimidation (Torture)</v>
      </c>
    </row>
    <row r="208">
      <c r="I208" s="25" t="str">
        <f>IF(ISBLANK(Skills!F210)=true,(IF(ISBLANK(Skills!E210)=true,Skills!D210,(CONCATENATE(Skills!D210," (",Skills!E210,")")))),(CONCATENATE(Skills!D210," (",Skills!E210,") ",Skills!F210)))</f>
        <v/>
      </c>
      <c r="J208" s="25" t="str">
        <f>IF(ISBLANK(Skills!I210)=true,Skills!H210,(CONCATENATE(Skills!H210," (",Skills!I210,")")))</f>
        <v>Interrogation (Drug-Aided)</v>
      </c>
      <c r="K208" s="25" t="str">
        <f>IF(ISBLANK(Skills!L210)=true,Skills!K210,(CONCATENATE(Skills!K210," (",Skills!L210,")")))</f>
        <v>Intimidation (Interrogation)</v>
      </c>
    </row>
    <row r="209">
      <c r="I209" s="25" t="str">
        <f>IF(ISBLANK(Skills!F211)=true,(IF(ISBLANK(Skills!E211)=true,Skills!D211,(CONCATENATE(Skills!D211," (",Skills!E211,")")))),(CONCATENATE(Skills!D211," (",Skills!E211,") ",Skills!F211)))</f>
        <v/>
      </c>
      <c r="J209" s="25" t="str">
        <f>IF(ISBLANK(Skills!I211)=true,Skills!H211,(CONCATENATE(Skills!H211," (",Skills!I211,")")))</f>
        <v>Intimidation (Physical)</v>
      </c>
      <c r="K209" s="25" t="str">
        <f>IF(ISBLANK(Skills!L211)=true,Skills!K211,(CONCATENATE(Skills!K211," (",Skills!L211,")")))</f>
        <v>Intimidation (Physical)</v>
      </c>
    </row>
    <row r="210">
      <c r="I210" s="25" t="str">
        <f>IF(ISBLANK(Skills!F212)=true,(IF(ISBLANK(Skills!E212)=true,Skills!D212,(CONCATENATE(Skills!D212," (",Skills!E212,")")))),(CONCATENATE(Skills!D212," (",Skills!E212,") ",Skills!F212)))</f>
        <v/>
      </c>
      <c r="J210" s="25" t="str">
        <f>IF(ISBLANK(Skills!I212)=true,Skills!H212,(CONCATENATE(Skills!H212," (",Skills!I212,")")))</f>
        <v>Intimidation (Mental)</v>
      </c>
      <c r="K210" s="25" t="str">
        <f>IF(ISBLANK(Skills!L212)=true,Skills!K212,(CONCATENATE(Skills!K212," (",Skills!L212,")")))</f>
        <v>Intimidation (Mental)</v>
      </c>
    </row>
    <row r="211">
      <c r="I211" s="25" t="str">
        <f>IF(ISBLANK(Skills!F213)=true,(IF(ISBLANK(Skills!E213)=true,Skills!D213,(CONCATENATE(Skills!D213," (",Skills!E213,")")))),(CONCATENATE(Skills!D213," (",Skills!E213,") ",Skills!F213)))</f>
        <v>Leadership (Commercial) Strategy (general plans)</v>
      </c>
      <c r="J211" s="25" t="str">
        <f>IF(ISBLANK(Skills!I213)=true,Skills!H213,(CONCATENATE(Skills!H213," (",Skills!I213,")")))</f>
        <v>Leadership (Strategy (general plans))</v>
      </c>
      <c r="K211" s="25" t="str">
        <f>IF(ISBLANK(Skills!L213)=true,Skills!K213,(CONCATENATE(Skills!K213," (",Skills!L213,")")))</f>
        <v>Leadership (Strategy)</v>
      </c>
    </row>
    <row r="212">
      <c r="I212" s="25" t="str">
        <f>IF(ISBLANK(Skills!F214)=true,(IF(ISBLANK(Skills!E214)=true,Skills!D214,(CONCATENATE(Skills!D214," (",Skills!E214,")")))),(CONCATENATE(Skills!D214," (",Skills!E214,") ",Skills!F214)))</f>
        <v>Leadership (Commercial) Tactics (topical plans)</v>
      </c>
      <c r="J212" s="25" t="str">
        <f>IF(ISBLANK(Skills!I214)=true,Skills!H214,(CONCATENATE(Skills!H214," (",Skills!I214,")")))</f>
        <v>Leadership (Tactics (topical plans))</v>
      </c>
      <c r="K212" s="25" t="str">
        <f>IF(ISBLANK(Skills!L214)=true,Skills!K214,(CONCATENATE(Skills!K214," (",Skills!L214,")")))</f>
        <v>Leadership (Tactics)</v>
      </c>
    </row>
    <row r="213">
      <c r="I213" s="25" t="str">
        <f>IF(ISBLANK(Skills!F215)=true,(IF(ISBLANK(Skills!E215)=true,Skills!D215,(CONCATENATE(Skills!D215," (",Skills!E215,")")))),(CONCATENATE(Skills!D215," (",Skills!E215,") ",Skills!F215)))</f>
        <v>Leadership (Commercial) Morale</v>
      </c>
      <c r="J213" s="25" t="str">
        <f>IF(ISBLANK(Skills!I215)=true,Skills!H215,(CONCATENATE(Skills!H215," (",Skills!I215,")")))</f>
        <v>Leadership (Morale)</v>
      </c>
      <c r="K213" s="25" t="str">
        <f>IF(ISBLANK(Skills!L215)=true,Skills!K215,(CONCATENATE(Skills!K215," (",Skills!L215,")")))</f>
        <v>Leadership (Morale)</v>
      </c>
    </row>
    <row r="214">
      <c r="I214" s="25" t="str">
        <f>IF(ISBLANK(Skills!F216)=true,(IF(ISBLANK(Skills!E216)=true,Skills!D216,(CONCATENATE(Skills!D216," (",Skills!E216,")")))),(CONCATENATE(Skills!D216," (",Skills!E216,") ",Skills!F216)))</f>
        <v>Leadership (Commercial)</v>
      </c>
      <c r="J214" s="25" t="str">
        <f>IF(ISBLANK(Skills!I216)=true,Skills!H216,(CONCATENATE(Skills!H216," (",Skills!I216,")")))</f>
        <v>Leadership (Commercial)</v>
      </c>
      <c r="K214" s="25" t="str">
        <f>IF(ISBLANK(Skills!L216)=true,Skills!K216,(CONCATENATE(Skills!K216," (",Skills!L216,")")))</f>
        <v>Leadership (Persuasion)</v>
      </c>
    </row>
    <row r="215">
      <c r="I215" s="25" t="str">
        <f>IF(ISBLANK(Skills!F217)=true,(IF(ISBLANK(Skills!E217)=true,Skills!D217,(CONCATENATE(Skills!D217," (",Skills!E217,")")))),(CONCATENATE(Skills!D217," (",Skills!E217,") ",Skills!F217)))</f>
        <v>Leadership (Military) Strategy (general plans)</v>
      </c>
      <c r="J215" s="25" t="str">
        <f>IF(ISBLANK(Skills!I217)=true,Skills!H217,(CONCATENATE(Skills!H217," (",Skills!I217,")")))</f>
        <v>Leadership (Strategy (general plans))</v>
      </c>
      <c r="K215" s="25" t="str">
        <f>IF(ISBLANK(Skills!L217)=true,Skills!K217,(CONCATENATE(Skills!K217," (",Skills!L217,")")))</f>
        <v>Leadership (Strategy)</v>
      </c>
    </row>
    <row r="216">
      <c r="I216" s="25" t="str">
        <f>IF(ISBLANK(Skills!F218)=true,(IF(ISBLANK(Skills!E218)=true,Skills!D218,(CONCATENATE(Skills!D218," (",Skills!E218,")")))),(CONCATENATE(Skills!D218," (",Skills!E218,") ",Skills!F218)))</f>
        <v>Leadership (Military) Tactics (topical plans)</v>
      </c>
      <c r="J216" s="25" t="str">
        <f>IF(ISBLANK(Skills!I218)=true,Skills!H218,(CONCATENATE(Skills!H218," (",Skills!I218,")")))</f>
        <v>Leadership (Tactics (topical plans))</v>
      </c>
      <c r="K216" s="25" t="str">
        <f>IF(ISBLANK(Skills!L218)=true,Skills!K218,(CONCATENATE(Skills!K218," (",Skills!L218,")")))</f>
        <v>Leadership (Tactics)</v>
      </c>
    </row>
    <row r="217">
      <c r="I217" s="25" t="str">
        <f>IF(ISBLANK(Skills!F219)=true,(IF(ISBLANK(Skills!E219)=true,Skills!D219,(CONCATENATE(Skills!D219," (",Skills!E219,")")))),(CONCATENATE(Skills!D219," (",Skills!E219,") ",Skills!F219)))</f>
        <v>Leadership (Military) Morale</v>
      </c>
      <c r="J217" s="25" t="str">
        <f>IF(ISBLANK(Skills!I219)=true,Skills!H219,(CONCATENATE(Skills!H219," (",Skills!I219,")")))</f>
        <v>Leadership (Morale)</v>
      </c>
      <c r="K217" s="25" t="str">
        <f>IF(ISBLANK(Skills!L219)=true,Skills!K219,(CONCATENATE(Skills!K219," (",Skills!L219,")")))</f>
        <v>Leadership (Morale)</v>
      </c>
    </row>
    <row r="218">
      <c r="I218" s="25" t="str">
        <f>IF(ISBLANK(Skills!F220)=true,(IF(ISBLANK(Skills!E220)=true,Skills!D220,(CONCATENATE(Skills!D220," (",Skills!E220,")")))),(CONCATENATE(Skills!D220," (",Skills!E220,") ",Skills!F220)))</f>
        <v>Leadership (Military)</v>
      </c>
      <c r="J218" s="25" t="str">
        <f>IF(ISBLANK(Skills!I220)=true,Skills!H220,(CONCATENATE(Skills!H220," (",Skills!I220,")")))</f>
        <v>Leadership (Military)</v>
      </c>
      <c r="K218" s="25" t="str">
        <f>IF(ISBLANK(Skills!L220)=true,Skills!K220,(CONCATENATE(Skills!K220," (",Skills!L220,")")))</f>
        <v>Leadership (Gut Check)</v>
      </c>
    </row>
    <row r="219">
      <c r="I219" s="25" t="str">
        <f>IF(ISBLANK(Skills!F221)=true,(IF(ISBLANK(Skills!E221)=true,Skills!D221,(CONCATENATE(Skills!D221," (",Skills!E221,")")))),(CONCATENATE(Skills!D221," (",Skills!E221,") ",Skills!F221)))</f>
        <v>Leadership (Political) Strategy (general plans)</v>
      </c>
      <c r="J219" s="25" t="str">
        <f>IF(ISBLANK(Skills!I221)=true,Skills!H221,(CONCATENATE(Skills!H221," (",Skills!I221,")")))</f>
        <v>Leadership (Strategy (general plans))</v>
      </c>
      <c r="K219" s="25" t="str">
        <f>IF(ISBLANK(Skills!L221)=true,Skills!K221,(CONCATENATE(Skills!K221," (",Skills!L221,")")))</f>
        <v>Leadership (Strategy)</v>
      </c>
    </row>
    <row r="220">
      <c r="I220" s="25" t="str">
        <f>IF(ISBLANK(Skills!F222)=true,(IF(ISBLANK(Skills!E222)=true,Skills!D222,(CONCATENATE(Skills!D222," (",Skills!E222,")")))),(CONCATENATE(Skills!D222," (",Skills!E222,") ",Skills!F222)))</f>
        <v>Leadership (Political) Tactics (topical plans)</v>
      </c>
      <c r="J220" s="25" t="str">
        <f>IF(ISBLANK(Skills!I222)=true,Skills!H222,(CONCATENATE(Skills!H222," (",Skills!I222,")")))</f>
        <v>Leadership (Tactics (topical plans))</v>
      </c>
      <c r="K220" s="25" t="str">
        <f>IF(ISBLANK(Skills!L222)=true,Skills!K222,(CONCATENATE(Skills!K222," (",Skills!L222,")")))</f>
        <v>Leadership (Tactics)</v>
      </c>
    </row>
    <row r="221">
      <c r="I221" s="25" t="str">
        <f>IF(ISBLANK(Skills!F223)=true,(IF(ISBLANK(Skills!E223)=true,Skills!D223,(CONCATENATE(Skills!D223," (",Skills!E223,")")))),(CONCATENATE(Skills!D223," (",Skills!E223,") ",Skills!F223)))</f>
        <v>Leadership (Political) Morale</v>
      </c>
      <c r="J221" s="25" t="str">
        <f>IF(ISBLANK(Skills!I223)=true,Skills!H223,(CONCATENATE(Skills!H223," (",Skills!I223,")")))</f>
        <v>Leadership (Morale)</v>
      </c>
      <c r="K221" s="25" t="str">
        <f>IF(ISBLANK(Skills!L223)=true,Skills!K223,(CONCATENATE(Skills!K223," (",Skills!L223,")")))</f>
        <v>Leadership (Morale)</v>
      </c>
    </row>
    <row r="222">
      <c r="I222" s="25" t="str">
        <f>IF(ISBLANK(Skills!F224)=true,(IF(ISBLANK(Skills!E224)=true,Skills!D224,(CONCATENATE(Skills!D224," (",Skills!E224,")")))),(CONCATENATE(Skills!D224," (",Skills!E224,") ",Skills!F224)))</f>
        <v>Leadership (Political)</v>
      </c>
      <c r="J222" s="25" t="str">
        <f>IF(ISBLANK(Skills!I224)=true,Skills!H224,(CONCATENATE(Skills!H224," (",Skills!I224,")")))</f>
        <v>Leadership (Political)</v>
      </c>
      <c r="K222" s="25" t="str">
        <f>IF(ISBLANK(Skills!L224)=true,Skills!K224,(CONCATENATE(Skills!K224," (",Skills!L224,")")))</f>
        <v>Leadership (Persuasion)</v>
      </c>
    </row>
    <row r="223">
      <c r="I223" s="25" t="str">
        <f>IF(ISBLANK(Skills!F225)=true,(IF(ISBLANK(Skills!E225)=true,Skills!D225,(CONCATENATE(Skills!D225," (",Skills!E225,")")))),(CONCATENATE(Skills!D225," (",Skills!E225,") ",Skills!F225)))</f>
        <v>Negotiation (Bargain)</v>
      </c>
      <c r="J223" s="25" t="str">
        <f>IF(ISBLANK(Skills!I225)=true,Skills!H225,(CONCATENATE(Skills!H225," (",Skills!I225,")")))</f>
        <v>Negotiation (Bargain)</v>
      </c>
      <c r="K223" s="25" t="str">
        <f>IF(ISBLANK(Skills!L225)=true,Skills!K225,(CONCATENATE(Skills!K225," (",Skills!L225,")")))</f>
        <v>Negotiation (Bargaining)</v>
      </c>
    </row>
    <row r="224">
      <c r="I224" s="25" t="str">
        <f>IF(ISBLANK(Skills!F226)=true,(IF(ISBLANK(Skills!E226)=true,Skills!D226,(CONCATENATE(Skills!D226," (",Skills!E226,")")))),(CONCATENATE(Skills!D226," (",Skills!E226,") ",Skills!F226)))</f>
        <v>Negotiation (Bribe)</v>
      </c>
      <c r="J224" s="25" t="str">
        <f>IF(ISBLANK(Skills!I226)=true,Skills!H226,(CONCATENATE(Skills!H226," (",Skills!I226,")")))</f>
        <v>Negotiation (Bribe)</v>
      </c>
      <c r="K224" s="25" t="str">
        <f>IF(ISBLANK(Skills!L226)=true,Skills!K226,(CONCATENATE(Skills!K226," (",Skills!L226,")")))</f>
        <v>Negotiation (Diplomacy)</v>
      </c>
    </row>
    <row r="225">
      <c r="I225" s="25" t="str">
        <f>IF(ISBLANK(Skills!F227)=true,(IF(ISBLANK(Skills!E227)=true,Skills!D227,(CONCATENATE(Skills!D227," (",Skills!E227,")")))),(CONCATENATE(Skills!D227," (",Skills!E227,") ",Skills!F227)))</f>
        <v/>
      </c>
      <c r="J225" s="25" t="str">
        <f>IF(ISBLANK(Skills!I227)=true,Skills!H227,(CONCATENATE(Skills!H227," (",Skills!I227,")")))</f>
        <v/>
      </c>
      <c r="K225" s="25" t="str">
        <f>IF(ISBLANK(Skills!L227)=true,Skills!K227,(CONCATENATE(Skills!K227," (",Skills!L227,")")))</f>
        <v>Negotiation (Sense Motive)</v>
      </c>
    </row>
    <row r="226">
      <c r="I226" s="25" t="str">
        <f>IF(ISBLANK(Skills!F228)=true,(IF(ISBLANK(Skills!E228)=true,Skills!D228,(CONCATENATE(Skills!D228," (",Skills!E228,")")))),(CONCATENATE(Skills!D228," (",Skills!E228,") ",Skills!F228)))</f>
        <v>Negotiation (Fast Talk)</v>
      </c>
      <c r="J226" s="25" t="str">
        <f>IF(ISBLANK(Skills!I228)=true,Skills!H228,(CONCATENATE(Skills!H228," (",Skills!I228,")")))</f>
        <v>Negotiation (Fast Talk)</v>
      </c>
      <c r="K226" s="25" t="str">
        <f>IF(ISBLANK(Skills!L228)=true,Skills!K228,(CONCATENATE(Skills!K228," (",Skills!L228,")")))</f>
        <v>Con (Fast Talk)</v>
      </c>
    </row>
    <row r="227">
      <c r="I227" s="25" t="str">
        <f>IF(ISBLANK(Skills!F229)=true,(IF(ISBLANK(Skills!E229)=true,Skills!D229,(CONCATENATE(Skills!D229," (",Skills!E229,")")))),(CONCATENATE(Skills!D229," (",Skills!E229,") ",Skills!F229)))</f>
        <v/>
      </c>
      <c r="J227" s="25" t="str">
        <f>IF(ISBLANK(Skills!I229)=true,Skills!H229,(CONCATENATE(Skills!H229," (",Skills!I229,")")))</f>
        <v>Negotiation (Con)</v>
      </c>
      <c r="K227" s="25" t="str">
        <f>IF(ISBLANK(Skills!L229)=true,Skills!K229,(CONCATENATE(Skills!K229," (",Skills!L229,")")))</f>
        <v>Con (Fast Talk)</v>
      </c>
    </row>
    <row r="228">
      <c r="I228" s="25" t="str">
        <f>IF(ISBLANK(Skills!F230)=true,(IF(ISBLANK(Skills!E230)=true,Skills!D230,(CONCATENATE(Skills!D230," (",Skills!E230,")")))),(CONCATENATE(Skills!D230," (",Skills!E230,") ",Skills!F230)))</f>
        <v/>
      </c>
      <c r="J228" s="25" t="str">
        <f>IF(ISBLANK(Skills!I230)=true,Skills!H230,(CONCATENATE(Skills!H230," (",Skills!I230,")")))</f>
        <v/>
      </c>
      <c r="K228" s="25" t="str">
        <f>IF(ISBLANK(Skills!L230)=true,Skills!K230,(CONCATENATE(Skills!K230," (",Skills!L230,")")))</f>
        <v>Con (Impersonation)</v>
      </c>
    </row>
    <row r="229">
      <c r="I229" s="25" t="str">
        <f>IF(ISBLANK(Skills!F231)=true,(IF(ISBLANK(Skills!E231)=true,Skills!D231,(CONCATENATE(Skills!D231," (",Skills!E231,")")))),(CONCATENATE(Skills!D231," (",Skills!E231,") ",Skills!F231)))</f>
        <v/>
      </c>
      <c r="J229" s="25" t="str">
        <f>IF(ISBLANK(Skills!I231)=true,Skills!H231,(CONCATENATE(Skills!H231," (",Skills!I231,")")))</f>
        <v/>
      </c>
      <c r="K229" s="25" t="str">
        <f>IF(ISBLANK(Skills!L231)=true,Skills!K231,(CONCATENATE(Skills!K231," (",Skills!L231,")")))</f>
        <v>Con (Seduction)</v>
      </c>
    </row>
    <row r="230">
      <c r="I230" s="25" t="str">
        <f>IF(ISBLANK(Skills!F232)=true,(IF(ISBLANK(Skills!E232)=true,Skills!D232,(CONCATENATE(Skills!D232," (",Skills!E232,")")))),(CONCATENATE(Skills!D232," (",Skills!E232,") ",Skills!F232)))</f>
        <v>Bike (Racing) Specific Vehicle</v>
      </c>
      <c r="J230" s="25" t="str">
        <f>IF(ISBLANK(Skills!I232)=true,Skills!H232,(CONCATENATE(Skills!H232," (",Skills!I232,")")))</f>
        <v>Bike (Specific Vehicle)</v>
      </c>
      <c r="K230" s="25" t="str">
        <f>IF(ISBLANK(Skills!L232)=true,Skills!K232,(CONCATENATE(Skills!K232," (",Skills!L232,")")))</f>
        <v>Pilot Ground Craft (Bike)</v>
      </c>
    </row>
    <row r="231">
      <c r="I231" s="25" t="str">
        <f>IF(ISBLANK(Skills!F233)=true,(IF(ISBLANK(Skills!E233)=true,Skills!D233,(CONCATENATE(Skills!D233," (",Skills!E233,")")))),(CONCATENATE(Skills!D233," (",Skills!E233,") ",Skills!F233)))</f>
        <v>Bike (Two-wheeler) Specific Vehicle</v>
      </c>
      <c r="J231" s="25" t="str">
        <f>IF(ISBLANK(Skills!I233)=true,Skills!H233,(CONCATENATE(Skills!H233," (",Skills!I233,")")))</f>
        <v>Bike (Specific Vehicle)</v>
      </c>
      <c r="K231" s="25" t="str">
        <f>IF(ISBLANK(Skills!L233)=true,Skills!K233,(CONCATENATE(Skills!K233," (",Skills!L233,")")))</f>
        <v>Pilot Ground Craft (Bike)</v>
      </c>
    </row>
    <row r="232">
      <c r="I232" s="25" t="str">
        <f>IF(ISBLANK(Skills!F234)=true,(IF(ISBLANK(Skills!E234)=true,Skills!D234,(CONCATENATE(Skills!D234," (",Skills!E234,")")))),(CONCATENATE(Skills!D234," (",Skills!E234,") ",Skills!F234)))</f>
        <v>Bike (Three-wheeler) Specific Vehicle</v>
      </c>
      <c r="J232" s="25" t="str">
        <f>IF(ISBLANK(Skills!I234)=true,Skills!H234,(CONCATENATE(Skills!H234," (",Skills!I234,")")))</f>
        <v>Bike (Specific Vehicle)</v>
      </c>
      <c r="K232" s="25" t="str">
        <f>IF(ISBLANK(Skills!L234)=true,Skills!K234,(CONCATENATE(Skills!K234," (",Skills!L234,")")))</f>
        <v>Pilot Ground Craft (Bike)</v>
      </c>
    </row>
    <row r="233">
      <c r="I233" s="25" t="str">
        <f>IF(ISBLANK(Skills!F235)=true,(IF(ISBLANK(Skills!E235)=true,Skills!D235,(CONCATENATE(Skills!D235," (",Skills!E235,")")))),(CONCATENATE(Skills!D235," (",Skills!E235,") ",Skills!F235)))</f>
        <v>Bike</v>
      </c>
      <c r="J233" s="25" t="str">
        <f>IF(ISBLANK(Skills!I235)=true,Skills!H235,(CONCATENATE(Skills!H235," (",Skills!I235,")")))</f>
        <v>Bike (Remote Operations)</v>
      </c>
      <c r="K233" s="25" t="str">
        <f>IF(ISBLANK(Skills!L235)=true,Skills!K235,(CONCATENATE(Skills!K235," (",Skills!L235,")")))</f>
        <v>Pilot Ground Craft (Remote Operation)</v>
      </c>
    </row>
    <row r="234">
      <c r="I234" s="25" t="str">
        <f>IF(ISBLANK(Skills!F236)=true,(IF(ISBLANK(Skills!E236)=true,Skills!D236,(CONCATENATE(Skills!D236," (",Skills!E236,")")))),(CONCATENATE(Skills!D236," (",Skills!E236,") ",Skills!F236)))</f>
        <v>Car (Passenger Vehicle) Specific Vehicle</v>
      </c>
      <c r="J234" s="25" t="str">
        <f>IF(ISBLANK(Skills!I236)=true,Skills!H236,(CONCATENATE(Skills!H236," (",Skills!I236,")")))</f>
        <v>Car (Specific Vehicle)</v>
      </c>
      <c r="K234" s="25" t="str">
        <f>IF(ISBLANK(Skills!L236)=true,Skills!K236,(CONCATENATE(Skills!K236," (",Skills!L236,")")))</f>
        <v>Pilot Ground Craft (Wheeled)</v>
      </c>
    </row>
    <row r="235">
      <c r="I235" s="25" t="str">
        <f>IF(ISBLANK(Skills!F237)=true,(IF(ISBLANK(Skills!E237)=true,Skills!D237,(CONCATENATE(Skills!D237," (",Skills!E237,")")))),(CONCATENATE(Skills!D237," (",Skills!E237,") ",Skills!F237)))</f>
        <v>Car (Racing) Specific Vehicle</v>
      </c>
      <c r="J235" s="25" t="str">
        <f>IF(ISBLANK(Skills!I237)=true,Skills!H237,(CONCATENATE(Skills!H237," (",Skills!I237,")")))</f>
        <v>Car (Specific Vehicle)</v>
      </c>
      <c r="K235" s="25" t="str">
        <f>IF(ISBLANK(Skills!L237)=true,Skills!K237,(CONCATENATE(Skills!K237," (",Skills!L237,")")))</f>
        <v>Pilot Ground Craft (Wheeled)</v>
      </c>
    </row>
    <row r="236">
      <c r="I236" s="25" t="str">
        <f>IF(ISBLANK(Skills!F238)=true,(IF(ISBLANK(Skills!E238)=true,Skills!D238,(CONCATENATE(Skills!D238," (",Skills!E238,")")))),(CONCATENATE(Skills!D238," (",Skills!E238,") ",Skills!F238)))</f>
        <v>Car (Remote Operation) Category</v>
      </c>
      <c r="J236" s="25" t="str">
        <f>IF(ISBLANK(Skills!I238)=true,Skills!H238,(CONCATENATE(Skills!H238," (",Skills!I238,")")))</f>
        <v>Car (Remote Operations)</v>
      </c>
      <c r="K236" s="25" t="str">
        <f>IF(ISBLANK(Skills!L238)=true,Skills!K238,(CONCATENATE(Skills!K238," (",Skills!L238,")")))</f>
        <v>Pilot Ground Craft (Remote Operation)</v>
      </c>
    </row>
    <row r="237">
      <c r="I237" s="25" t="str">
        <f>IF(ISBLANK(Skills!F239)=true,(IF(ISBLANK(Skills!E239)=true,Skills!D239,(CONCATENATE(Skills!D239," (",Skills!E239,")")))),(CONCATENATE(Skills!D239," (",Skills!E239,") ",Skills!F239)))</f>
        <v>Car (Truck) Specific Vehicle</v>
      </c>
      <c r="J237" s="25" t="str">
        <f>IF(ISBLANK(Skills!I239)=true,Skills!H239,(CONCATENATE(Skills!H239," (",Skills!I239,")")))</f>
        <v>Car (Specific Vehicle)</v>
      </c>
      <c r="K237" s="25" t="str">
        <f>IF(ISBLANK(Skills!L239)=true,Skills!K239,(CONCATENATE(Skills!K239," (",Skills!L239,")")))</f>
        <v>Pilot Ground Craft (Wheeled)</v>
      </c>
    </row>
    <row r="238">
      <c r="I238" s="25" t="str">
        <f>IF(ISBLANK(Skills!F240)=true,(IF(ISBLANK(Skills!E240)=true,Skills!D240,(CONCATENATE(Skills!D240," (",Skills!E240,")")))),(CONCATENATE(Skills!D240," (",Skills!E240,") ",Skills!F240)))</f>
        <v>Hovercraft (Passenger Vehicle) Specific Vehicle</v>
      </c>
      <c r="J238" s="25" t="str">
        <f>IF(ISBLANK(Skills!I240)=true,Skills!H240,(CONCATENATE(Skills!H240," (",Skills!I240,")")))</f>
        <v>Hovercraft (Specific Vehicle)</v>
      </c>
      <c r="K238" s="25" t="str">
        <f>IF(ISBLANK(Skills!L240)=true,Skills!K240,(CONCATENATE(Skills!K240," (",Skills!L240,")")))</f>
        <v>Pilot Ground Craft (Hovercraft)</v>
      </c>
    </row>
    <row r="239">
      <c r="I239" s="25" t="str">
        <f>IF(ISBLANK(Skills!F241)=true,(IF(ISBLANK(Skills!E241)=true,Skills!D241,(CONCATENATE(Skills!D241," (",Skills!E241,")")))),(CONCATENATE(Skills!D241," (",Skills!E241,") ",Skills!F241)))</f>
        <v>Hovercraft (Racing) Specific Vehicle</v>
      </c>
      <c r="J239" s="25" t="str">
        <f>IF(ISBLANK(Skills!I241)=true,Skills!H241,(CONCATENATE(Skills!H241," (",Skills!I241,")")))</f>
        <v>Hovercraft (Specific Vehicle)</v>
      </c>
      <c r="K239" s="25" t="str">
        <f>IF(ISBLANK(Skills!L241)=true,Skills!K241,(CONCATENATE(Skills!K241," (",Skills!L241,")")))</f>
        <v>Pilot Ground Craft (Hovercraft)</v>
      </c>
    </row>
    <row r="240">
      <c r="I240" s="25" t="str">
        <f>IF(ISBLANK(Skills!F242)=true,(IF(ISBLANK(Skills!E242)=true,Skills!D242,(CONCATENATE(Skills!D242," (",Skills!E242,")")))),(CONCATENATE(Skills!D242," (",Skills!E242,") ",Skills!F242)))</f>
        <v>Hovercraft (Remote Operation) Category</v>
      </c>
      <c r="J240" s="25" t="str">
        <f>IF(ISBLANK(Skills!I242)=true,Skills!H242,(CONCATENATE(Skills!H242," (",Skills!I242,")")))</f>
        <v>Hovercraft (Remote Operations)</v>
      </c>
      <c r="K240" s="25" t="str">
        <f>IF(ISBLANK(Skills!L242)=true,Skills!K242,(CONCATENATE(Skills!K242," (",Skills!L242,")")))</f>
        <v>Pilot Ground Craft (Remote Operation)</v>
      </c>
    </row>
    <row r="241">
      <c r="I241" s="25" t="str">
        <f>IF(ISBLANK(Skills!F243)=true,(IF(ISBLANK(Skills!E243)=true,Skills!D243,(CONCATENATE(Skills!D243," (",Skills!E243,")")))),(CONCATENATE(Skills!D243," (",Skills!E243,") ",Skills!F243)))</f>
        <v>Hovercraft (Transport Craft) Specific Vehicle</v>
      </c>
      <c r="J241" s="25" t="str">
        <f>IF(ISBLANK(Skills!I243)=true,Skills!H243,(CONCATENATE(Skills!H243," (",Skills!I243,")")))</f>
        <v>Hovercraft (Specific Vehicle)</v>
      </c>
      <c r="K241" s="25" t="str">
        <f>IF(ISBLANK(Skills!L243)=true,Skills!K243,(CONCATENATE(Skills!K243," (",Skills!L243,")")))</f>
        <v>Pilot Ground Craft (Hovercraft)</v>
      </c>
    </row>
    <row r="242">
      <c r="I242" s="25" t="str">
        <f>IF(ISBLANK(Skills!F244)=true,(IF(ISBLANK(Skills!E244)=true,Skills!D244,(CONCATENATE(Skills!D244," (",Skills!E244,")")))),(CONCATENATE(Skills!D244," (",Skills!E244,") ",Skills!F244)))</f>
        <v/>
      </c>
      <c r="J242" s="25" t="str">
        <f>IF(ISBLANK(Skills!I244)=true,Skills!H244,(CONCATENATE(Skills!H244," (",Skills!I244,")")))</f>
        <v/>
      </c>
      <c r="K242" s="25" t="str">
        <f>IF(ISBLANK(Skills!L244)=true,Skills!K244,(CONCATENATE(Skills!K244," (",Skills!L244,")")))</f>
        <v>Pilot Ground Craft (Tracked)</v>
      </c>
    </row>
    <row r="243">
      <c r="I243" s="25" t="str">
        <f>IF(ISBLANK(Skills!F245)=true,(IF(ISBLANK(Skills!E245)=true,Skills!D245,(CONCATENATE(Skills!D245," (",Skills!E245,")")))),(CONCATENATE(Skills!D245," (",Skills!E245,") ",Skills!F245)))</f>
        <v>Motorboat (Pleasure Craft) Specific Vehicle</v>
      </c>
      <c r="J243" s="25" t="str">
        <f>IF(ISBLANK(Skills!I245)=true,Skills!H245,(CONCATENATE(Skills!H245," (",Skills!I245,")")))</f>
        <v>Motorboat (Specific Vehicle)</v>
      </c>
      <c r="K243" s="25" t="str">
        <f>IF(ISBLANK(Skills!L245)=true,Skills!K245,(CONCATENATE(Skills!K245," (",Skills!L245,")")))</f>
        <v>Pilot Watercraft (Motorboat)</v>
      </c>
    </row>
    <row r="244">
      <c r="I244" s="25" t="str">
        <f>IF(ISBLANK(Skills!F246)=true,(IF(ISBLANK(Skills!E246)=true,Skills!D246,(CONCATENATE(Skills!D246," (",Skills!E246,")")))),(CONCATENATE(Skills!D246," (",Skills!E246,") ",Skills!F246)))</f>
        <v>Motorboat (Racing) Specific Vehicle</v>
      </c>
      <c r="J244" s="25" t="str">
        <f>IF(ISBLANK(Skills!I246)=true,Skills!H246,(CONCATENATE(Skills!H246," (",Skills!I246,")")))</f>
        <v>Motorboat (Specific Vehicle)</v>
      </c>
      <c r="K244" s="25" t="str">
        <f>IF(ISBLANK(Skills!L246)=true,Skills!K246,(CONCATENATE(Skills!K246," (",Skills!L246,")")))</f>
        <v>Pilot Watercraft (Motorboat)</v>
      </c>
    </row>
    <row r="245">
      <c r="I245" s="25" t="str">
        <f>IF(ISBLANK(Skills!F247)=true,(IF(ISBLANK(Skills!E247)=true,Skills!D247,(CONCATENATE(Skills!D247," (",Skills!E247,")")))),(CONCATENATE(Skills!D247," (",Skills!E247,") ",Skills!F247)))</f>
        <v>Motorboat (Remote Operation) Category</v>
      </c>
      <c r="J245" s="25" t="str">
        <f>IF(ISBLANK(Skills!I247)=true,Skills!H247,(CONCATENATE(Skills!H247," (",Skills!I247,")")))</f>
        <v>Ship (Remote Operations)</v>
      </c>
      <c r="K245" s="25" t="str">
        <f>IF(ISBLANK(Skills!L247)=true,Skills!K247,(CONCATENATE(Skills!K247," (",Skills!L247,")")))</f>
        <v>Pilot Watercraft (Remote Operation)</v>
      </c>
    </row>
    <row r="246">
      <c r="I246" s="25" t="str">
        <f>IF(ISBLANK(Skills!F248)=true,(IF(ISBLANK(Skills!E248)=true,Skills!D248,(CONCATENATE(Skills!D248," (",Skills!E248,")")))),(CONCATENATE(Skills!D248," (",Skills!E248,") ",Skills!F248)))</f>
        <v>Motorboat (Transport) Specific Vehicle</v>
      </c>
      <c r="J246" s="25" t="str">
        <f>IF(ISBLANK(Skills!I248)=true,Skills!H248,(CONCATENATE(Skills!H248," (",Skills!I248,")")))</f>
        <v>Motorboat (Specific Vehicle)</v>
      </c>
      <c r="K246" s="25" t="str">
        <f>IF(ISBLANK(Skills!L248)=true,Skills!K248,(CONCATENATE(Skills!K248," (",Skills!L248,")")))</f>
        <v>Pilot Watercraft (Motorboat)</v>
      </c>
    </row>
    <row r="247">
      <c r="I247" s="25" t="str">
        <f>IF(ISBLANK(Skills!F249)=true,(IF(ISBLANK(Skills!E249)=true,Skills!D249,(CONCATENATE(Skills!D249," (",Skills!E249,")")))),(CONCATENATE(Skills!D249," (",Skills!E249,") ",Skills!F249)))</f>
        <v>Sailboat (Pleasure Craft) Specific Vehicle</v>
      </c>
      <c r="J247" s="25" t="str">
        <f>IF(ISBLANK(Skills!I249)=true,Skills!H249,(CONCATENATE(Skills!H249," (",Skills!I249,")")))</f>
        <v>Sailboat (Specific Vehicle)</v>
      </c>
      <c r="K247" s="25" t="str">
        <f>IF(ISBLANK(Skills!L249)=true,Skills!K249,(CONCATENATE(Skills!K249," (",Skills!L249,")")))</f>
        <v>Pilot Watercraft (Sail)</v>
      </c>
    </row>
    <row r="248">
      <c r="I248" s="25" t="str">
        <f>IF(ISBLANK(Skills!F250)=true,(IF(ISBLANK(Skills!E250)=true,Skills!D250,(CONCATENATE(Skills!D250," (",Skills!E250,")")))),(CONCATENATE(Skills!D250," (",Skills!E250,") ",Skills!F250)))</f>
        <v>Sailboat (Racing) Specific Vehicle</v>
      </c>
      <c r="J248" s="25" t="str">
        <f>IF(ISBLANK(Skills!I250)=true,Skills!H250,(CONCATENATE(Skills!H250," (",Skills!I250,")")))</f>
        <v>Sailboat (Specific Vehicle)</v>
      </c>
      <c r="K248" s="25" t="str">
        <f>IF(ISBLANK(Skills!L250)=true,Skills!K250,(CONCATENATE(Skills!K250," (",Skills!L250,")")))</f>
        <v>Pilot Watercraft (Sail)</v>
      </c>
    </row>
    <row r="249">
      <c r="I249" s="25" t="str">
        <f>IF(ISBLANK(Skills!F251)=true,(IF(ISBLANK(Skills!E251)=true,Skills!D251,(CONCATENATE(Skills!D251," (",Skills!E251,")")))),(CONCATENATE(Skills!D251," (",Skills!E251,") ",Skills!F251)))</f>
        <v>Sailboat (Transport) Specific Vehicle</v>
      </c>
      <c r="J249" s="25" t="str">
        <f>IF(ISBLANK(Skills!I251)=true,Skills!H251,(CONCATENATE(Skills!H251," (",Skills!I251,")")))</f>
        <v>Sailboat (Specific Vehicle)</v>
      </c>
      <c r="K249" s="25" t="str">
        <f>IF(ISBLANK(Skills!L251)=true,Skills!K251,(CONCATENATE(Skills!K251," (",Skills!L251,")")))</f>
        <v>Pilot Watercraft (Sail)</v>
      </c>
    </row>
    <row r="250">
      <c r="I250" s="25" t="str">
        <f>IF(ISBLANK(Skills!F252)=true,(IF(ISBLANK(Skills!E252)=true,Skills!D252,(CONCATENATE(Skills!D252," (",Skills!E252,")")))),(CONCATENATE(Skills!D252," (",Skills!E252,") ",Skills!F252)))</f>
        <v>Winged (Glider) Specific Vehicle</v>
      </c>
      <c r="J250" s="25" t="str">
        <f>IF(ISBLANK(Skills!I252)=true,Skills!H252,(CONCATENATE(Skills!H252," (",Skills!I252,")")))</f>
        <v>Winged (Specific Vehicle)</v>
      </c>
      <c r="K250" s="25" t="str">
        <f>IF(ISBLANK(Skills!L252)=true,Skills!K252,(CONCATENATE(Skills!K252," (",Skills!L252,")")))</f>
        <v>Pilot Aircraft (Fixed-Wing)</v>
      </c>
    </row>
    <row r="251">
      <c r="I251" s="25" t="str">
        <f>IF(ISBLANK(Skills!F253)=true,(IF(ISBLANK(Skills!E253)=true,Skills!D253,(CONCATENATE(Skills!D253," (",Skills!E253,")")))),(CONCATENATE(Skills!D253," (",Skills!E253,") ",Skills!F253)))</f>
        <v>Winged (Jet) Specific Vehicle</v>
      </c>
      <c r="J251" s="25" t="str">
        <f>IF(ISBLANK(Skills!I253)=true,Skills!H253,(CONCATENATE(Skills!H253," (",Skills!I253,")")))</f>
        <v>Winged (Specific Vehicle)</v>
      </c>
      <c r="K251" s="25" t="str">
        <f>IF(ISBLANK(Skills!L253)=true,Skills!K253,(CONCATENATE(Skills!K253," (",Skills!L253,")")))</f>
        <v>Pilot Aircraft (Fixed-Wing)</v>
      </c>
    </row>
    <row r="252">
      <c r="I252" s="25" t="str">
        <f>IF(ISBLANK(Skills!F254)=true,(IF(ISBLANK(Skills!E254)=true,Skills!D254,(CONCATENATE(Skills!D254," (",Skills!E254,")")))),(CONCATENATE(Skills!D254," (",Skills!E254,") ",Skills!F254)))</f>
        <v>Winged (Propeller) Specific Vehicle</v>
      </c>
      <c r="J252" s="25" t="str">
        <f>IF(ISBLANK(Skills!I254)=true,Skills!H254,(CONCATENATE(Skills!H254," (",Skills!I254,")")))</f>
        <v>Winged (Specific Vehicle)</v>
      </c>
      <c r="K252" s="25" t="str">
        <f>IF(ISBLANK(Skills!L254)=true,Skills!K254,(CONCATENATE(Skills!K254," (",Skills!L254,")")))</f>
        <v>Pilot Aircraft (Fixed-Wing)</v>
      </c>
    </row>
    <row r="253">
      <c r="I253" s="25" t="str">
        <f>IF(ISBLANK(Skills!F255)=true,(IF(ISBLANK(Skills!E255)=true,Skills!D255,(CONCATENATE(Skills!D255," (",Skills!E255,")")))),(CONCATENATE(Skills!D255," (",Skills!E255,") ",Skills!F255)))</f>
        <v>Winged (Racing) Specific Vehicle</v>
      </c>
      <c r="J253" s="25" t="str">
        <f>IF(ISBLANK(Skills!I255)=true,Skills!H255,(CONCATENATE(Skills!H255," (",Skills!I255,")")))</f>
        <v>Winged (Specific Vehicle)</v>
      </c>
      <c r="K253" s="25" t="str">
        <f>IF(ISBLANK(Skills!L255)=true,Skills!K255,(CONCATENATE(Skills!K255," (",Skills!L255,")")))</f>
        <v>Pilot Aircraft (Fixed-Wing)</v>
      </c>
    </row>
    <row r="254">
      <c r="I254" s="25" t="str">
        <f>IF(ISBLANK(Skills!F256)=true,(IF(ISBLANK(Skills!E256)=true,Skills!D256,(CONCATENATE(Skills!D256," (",Skills!E256,")")))),(CONCATENATE(Skills!D256," (",Skills!E256,") ",Skills!F256)))</f>
        <v>Winged (Remote Operation) Category</v>
      </c>
      <c r="J254" s="25" t="str">
        <f>IF(ISBLANK(Skills!I256)=true,Skills!H256,(CONCATENATE(Skills!H256," (",Skills!I256,")")))</f>
        <v>Winged (Remote Operations)</v>
      </c>
      <c r="K254" s="25" t="str">
        <f>IF(ISBLANK(Skills!L256)=true,Skills!K256,(CONCATENATE(Skills!K256," (",Skills!L256,")")))</f>
        <v>Pilot Aircraft (Remote Operation)</v>
      </c>
    </row>
    <row r="255">
      <c r="I255" s="25" t="str">
        <f>IF(ISBLANK(Skills!F257)=true,(IF(ISBLANK(Skills!E257)=true,Skills!D257,(CONCATENATE(Skills!D257," (",Skills!E257,")")))),(CONCATENATE(Skills!D257," (",Skills!E257,") ",Skills!F257)))</f>
        <v>Rotor (Fixed-Rotor) Specific Vehicle</v>
      </c>
      <c r="J255" s="25" t="str">
        <f>IF(ISBLANK(Skills!I257)=true,Skills!H257,(CONCATENATE(Skills!H257," (",Skills!I257,")")))</f>
        <v>Rotor (Specific Vehicle)</v>
      </c>
      <c r="K255" s="25" t="str">
        <f>IF(ISBLANK(Skills!L257)=true,Skills!K257,(CONCATENATE(Skills!K257," (",Skills!L257,")")))</f>
        <v>Pilot Aircraft (Rotary Wing)</v>
      </c>
    </row>
    <row r="256">
      <c r="I256" s="25" t="str">
        <f>IF(ISBLANK(Skills!F258)=true,(IF(ISBLANK(Skills!E258)=true,Skills!D258,(CONCATENATE(Skills!D258," (",Skills!E258,")")))),(CONCATENATE(Skills!D258," (",Skills!E258,") ",Skills!F258)))</f>
        <v>Rotor (Remote Operation) Category</v>
      </c>
      <c r="J256" s="25" t="str">
        <f>IF(ISBLANK(Skills!I258)=true,Skills!H258,(CONCATENATE(Skills!H258," (",Skills!I258,")")))</f>
        <v>Rotor (Remote Operations)</v>
      </c>
      <c r="K256" s="25" t="str">
        <f>IF(ISBLANK(Skills!L258)=true,Skills!K258,(CONCATENATE(Skills!K258," (",Skills!L258,")")))</f>
        <v>Pilot Aircraft (Remote Operation)</v>
      </c>
    </row>
    <row r="257">
      <c r="I257" s="25" t="str">
        <f>IF(ISBLANK(Skills!F259)=true,(IF(ISBLANK(Skills!E259)=true,Skills!D259,(CONCATENATE(Skills!D259," (",Skills!E259,")")))),(CONCATENATE(Skills!D259," (",Skills!E259,") ",Skills!F259)))</f>
        <v>Rotor (Tilt-Rotor) Specific Vehicle</v>
      </c>
      <c r="J257" s="25" t="str">
        <f>IF(ISBLANK(Skills!I259)=true,Skills!H259,(CONCATENATE(Skills!H259," (",Skills!I259,")")))</f>
        <v>Rotor (Specific Vehicle)</v>
      </c>
      <c r="K257" s="25" t="str">
        <f>IF(ISBLANK(Skills!L259)=true,Skills!K259,(CONCATENATE(Skills!K259," (",Skills!L259,")")))</f>
        <v>Pilot Aircraft (Rotary Wing)</v>
      </c>
    </row>
    <row r="258">
      <c r="I258" s="25" t="str">
        <f>IF(ISBLANK(Skills!F260)=true,(IF(ISBLANK(Skills!E260)=true,Skills!D260,(CONCATENATE(Skills!D260," (",Skills!E260,")")))),(CONCATENATE(Skills!D260," (",Skills!E260,") ",Skills!F260)))</f>
        <v>Vectored Thrust (LAV Craft) Specific Vehicle</v>
      </c>
      <c r="J258" s="25" t="str">
        <f>IF(ISBLANK(Skills!I260)=true,Skills!H260,(CONCATENATE(Skills!H260," (",Skills!I260,")")))</f>
        <v>Vectored Thrust (Specific Vehicle)</v>
      </c>
      <c r="K258" s="25" t="str">
        <f>IF(ISBLANK(Skills!L260)=true,Skills!K260,(CONCATENATE(Skills!K260," (",Skills!L260,")")))</f>
        <v>Pilot Aircraft (Vectored Thrust)</v>
      </c>
    </row>
    <row r="259">
      <c r="I259" s="25" t="str">
        <f>IF(ISBLANK(Skills!F261)=true,(IF(ISBLANK(Skills!E261)=true,Skills!D261,(CONCATENATE(Skills!D261," (",Skills!E261,")")))),(CONCATENATE(Skills!D261," (",Skills!E261,") ",Skills!F261)))</f>
        <v>Vectored Thrust (Remote Operation) Category</v>
      </c>
      <c r="J259" s="25" t="str">
        <f>IF(ISBLANK(Skills!I261)=true,Skills!H261,(CONCATENATE(Skills!H261," (",Skills!I261,")")))</f>
        <v>Vectored Thrust (Remote Operations)</v>
      </c>
      <c r="K259" s="25" t="str">
        <f>IF(ISBLANK(Skills!L261)=true,Skills!K261,(CONCATENATE(Skills!K261," (",Skills!L261,")")))</f>
        <v>Pilot Aircraft (Remote Operation)</v>
      </c>
    </row>
    <row r="260">
      <c r="I260" s="25" t="str">
        <f>IF(ISBLANK(Skills!F262)=true,(IF(ISBLANK(Skills!E262)=true,Skills!D262,(CONCATENATE(Skills!D262," (",Skills!E262,")")))),(CONCATENATE(Skills!D262," (",Skills!E262,") ",Skills!F262)))</f>
        <v>Vectored Thrust (Vertical Take Off &amp; Landing) Specific Vehicle</v>
      </c>
      <c r="J260" s="25" t="str">
        <f>IF(ISBLANK(Skills!I262)=true,Skills!H262,(CONCATENATE(Skills!H262," (",Skills!I262,")")))</f>
        <v>Vectored Thrust (Specific Vehicle)</v>
      </c>
      <c r="K260" s="25" t="str">
        <f>IF(ISBLANK(Skills!L262)=true,Skills!K262,(CONCATENATE(Skills!K262," (",Skills!L262,")")))</f>
        <v>Pilot Aircraft (Vectored Thrust)</v>
      </c>
    </row>
    <row r="261">
      <c r="I261" s="25" t="str">
        <f>IF(ISBLANK(Skills!F263)=true,(IF(ISBLANK(Skills!E263)=true,Skills!D263,(CONCATENATE(Skills!D263," (",Skills!E263,")")))),(CONCATENATE(Skills!D263," (",Skills!E263,") ",Skills!F263)))</f>
        <v/>
      </c>
      <c r="J261" s="25" t="str">
        <f>IF(ISBLANK(Skills!I263)=true,Skills!H263,(CONCATENATE(Skills!H263," (",Skills!I263,")")))</f>
        <v>Lighter than Air Craft (Specific Vehicle)</v>
      </c>
      <c r="K261" s="25" t="str">
        <f>IF(ISBLANK(Skills!L263)=true,Skills!K263,(CONCATENATE(Skills!K263," (",Skills!L263,")")))</f>
        <v>Pilot Aircraft (Lighter-Than-Air)</v>
      </c>
    </row>
    <row r="262">
      <c r="I262" s="25" t="str">
        <f>IF(ISBLANK(Skills!F264)=true,(IF(ISBLANK(Skills!E264)=true,Skills!D264,(CONCATENATE(Skills!D264," (",Skills!E264,")")))),(CONCATENATE(Skills!D264," (",Skills!E264,") ",Skills!F264)))</f>
        <v/>
      </c>
      <c r="J262" s="25" t="str">
        <f>IF(ISBLANK(Skills!I264)=true,Skills!H264,(CONCATENATE(Skills!H264," (",Skills!I264,")")))</f>
        <v>Lighter than Air Craft (Remote Operations)</v>
      </c>
      <c r="K262" s="25" t="str">
        <f>IF(ISBLANK(Skills!L264)=true,Skills!K264,(CONCATENATE(Skills!K264," (",Skills!L264,")")))</f>
        <v>Pilot Aircraft (Remote Operation)</v>
      </c>
    </row>
    <row r="263">
      <c r="I263" s="25" t="str">
        <f>IF(ISBLANK(Skills!F265)=true,(IF(ISBLANK(Skills!E265)=true,Skills!D265,(CONCATENATE(Skills!D265," (",Skills!E265,")")))),(CONCATENATE(Skills!D265," (",Skills!E265,") ",Skills!F265)))</f>
        <v/>
      </c>
      <c r="J263" s="25" t="str">
        <f>IF(ISBLANK(Skills!I265)=true,Skills!H265,(CONCATENATE(Skills!H265," (",Skills!I265,")")))</f>
        <v/>
      </c>
      <c r="K263" s="25" t="str">
        <f>IF(ISBLANK(Skills!L265)=true,Skills!K265,(CONCATENATE(Skills!K265," (",Skills!L265,")")))</f>
        <v>Pilot Aircraft (Tilt Wing)</v>
      </c>
    </row>
    <row r="264">
      <c r="I264" s="25" t="str">
        <f>IF(ISBLANK(Skills!F266)=true,(IF(ISBLANK(Skills!E266)=true,Skills!D266,(CONCATENATE(Skills!D266," (",Skills!E266,")")))),(CONCATENATE(Skills!D266," (",Skills!E266,") ",Skills!F266)))</f>
        <v/>
      </c>
      <c r="J264" s="25" t="str">
        <f>IF(ISBLANK(Skills!I266)=true,Skills!H266,(CONCATENATE(Skills!H266," (",Skills!I266,")")))</f>
        <v/>
      </c>
      <c r="K264" s="25" t="str">
        <f>IF(ISBLANK(Skills!L266)=true,Skills!K266,(CONCATENATE(Skills!K266," (",Skills!L266,")")))</f>
        <v>Pilot Aerospace (Deep Space)</v>
      </c>
    </row>
    <row r="265">
      <c r="I265" s="25" t="str">
        <f>IF(ISBLANK(Skills!F267)=true,(IF(ISBLANK(Skills!E267)=true,Skills!D267,(CONCATENATE(Skills!D267," (",Skills!E267,")")))),(CONCATENATE(Skills!D267," (",Skills!E267,") ",Skills!F267)))</f>
        <v/>
      </c>
      <c r="J265" s="25" t="str">
        <f>IF(ISBLANK(Skills!I267)=true,Skills!H267,(CONCATENATE(Skills!H267," (",Skills!I267,")")))</f>
        <v/>
      </c>
      <c r="K265" s="25" t="str">
        <f>IF(ISBLANK(Skills!L267)=true,Skills!K267,(CONCATENATE(Skills!K267," (",Skills!L267,")")))</f>
        <v>Pilot Aerospace (Launch Craft)</v>
      </c>
    </row>
    <row r="266">
      <c r="I266" s="25" t="str">
        <f>IF(ISBLANK(Skills!F268)=true,(IF(ISBLANK(Skills!E268)=true,Skills!D268,(CONCATENATE(Skills!D268," (",Skills!E268,")")))),(CONCATENATE(Skills!D268," (",Skills!E268,") ",Skills!F268)))</f>
        <v/>
      </c>
      <c r="J266" s="25" t="str">
        <f>IF(ISBLANK(Skills!I268)=true,Skills!H268,(CONCATENATE(Skills!H268," (",Skills!I268,")")))</f>
        <v/>
      </c>
      <c r="K266" s="25" t="str">
        <f>IF(ISBLANK(Skills!L268)=true,Skills!K268,(CONCATENATE(Skills!K268," (",Skills!L268,")")))</f>
        <v>Pilot Aerospace (Remote Operation)</v>
      </c>
    </row>
    <row r="267">
      <c r="I267" s="25" t="str">
        <f>IF(ISBLANK(Skills!F269)=true,(IF(ISBLANK(Skills!E269)=true,Skills!D269,(CONCATENATE(Skills!D269," (",Skills!E269,")")))),(CONCATENATE(Skills!D269," (",Skills!E269,") ",Skills!F269)))</f>
        <v/>
      </c>
      <c r="J267" s="25" t="str">
        <f>IF(ISBLANK(Skills!I269)=true,Skills!H269,(CONCATENATE(Skills!H269," (",Skills!I269,")")))</f>
        <v/>
      </c>
      <c r="K267" s="25" t="str">
        <f>IF(ISBLANK(Skills!L269)=true,Skills!K269,(CONCATENATE(Skills!K269," (",Skills!L269,")")))</f>
        <v>Pilot Aerospace (Semiballistic)</v>
      </c>
    </row>
    <row r="268">
      <c r="I268" s="25" t="str">
        <f>IF(ISBLANK(Skills!F270)=true,(IF(ISBLANK(Skills!E270)=true,Skills!D270,(CONCATENATE(Skills!D270," (",Skills!E270,")")))),(CONCATENATE(Skills!D270," (",Skills!E270,") ",Skills!F270)))</f>
        <v/>
      </c>
      <c r="J268" s="25" t="str">
        <f>IF(ISBLANK(Skills!I270)=true,Skills!H270,(CONCATENATE(Skills!H270," (",Skills!I270,")")))</f>
        <v/>
      </c>
      <c r="K268" s="25" t="str">
        <f>IF(ISBLANK(Skills!L270)=true,Skills!K270,(CONCATENATE(Skills!K270," (",Skills!L270,")")))</f>
        <v>Pilot Aerospace (Suborbital)</v>
      </c>
    </row>
    <row r="269">
      <c r="I269" s="25" t="str">
        <f>IF(ISBLANK(Skills!F271)=true,(IF(ISBLANK(Skills!E271)=true,Skills!D271,(CONCATENATE(Skills!D271," (",Skills!E271,")")))),(CONCATENATE(Skills!D271," (",Skills!E271,") ",Skills!F271)))</f>
        <v/>
      </c>
      <c r="J269" s="25" t="str">
        <f>IF(ISBLANK(Skills!I271)=true,Skills!H271,(CONCATENATE(Skills!H271," (",Skills!I271,")")))</f>
        <v/>
      </c>
      <c r="K269" s="25" t="str">
        <f>IF(ISBLANK(Skills!L271)=true,Skills!K271,(CONCATENATE(Skills!K271," (",Skills!L271,")")))</f>
        <v>Pilot Anthroform (Biped)</v>
      </c>
    </row>
    <row r="270">
      <c r="I270" s="25" t="str">
        <f>IF(ISBLANK(Skills!F272)=true,(IF(ISBLANK(Skills!E272)=true,Skills!D272,(CONCATENATE(Skills!D272," (",Skills!E272,")")))),(CONCATENATE(Skills!D272," (",Skills!E272,") ",Skills!F272)))</f>
        <v/>
      </c>
      <c r="J270" s="25" t="str">
        <f>IF(ISBLANK(Skills!I272)=true,Skills!H272,(CONCATENATE(Skills!H272," (",Skills!I272,")")))</f>
        <v/>
      </c>
      <c r="K270" s="25" t="str">
        <f>IF(ISBLANK(Skills!L272)=true,Skills!K272,(CONCATENATE(Skills!K272," (",Skills!L272,")")))</f>
        <v>Pilot Anthroform (Remote Operation)</v>
      </c>
    </row>
    <row r="271">
      <c r="I271" s="25" t="str">
        <f>IF(ISBLANK(Skills!F273)=true,(IF(ISBLANK(Skills!E273)=true,Skills!D273,(CONCATENATE(Skills!D273," (",Skills!E273,")")))),(CONCATENATE(Skills!D273," (",Skills!E273,") ",Skills!F273)))</f>
        <v/>
      </c>
      <c r="J271" s="25" t="str">
        <f>IF(ISBLANK(Skills!I273)=true,Skills!H273,(CONCATENATE(Skills!H273," (",Skills!I273,")")))</f>
        <v/>
      </c>
      <c r="K271" s="25" t="str">
        <f>IF(ISBLANK(Skills!L273)=true,Skills!K273,(CONCATENATE(Skills!K273," (",Skills!L273,")")))</f>
        <v>Pilot Anthroform (Quadruped)</v>
      </c>
    </row>
    <row r="272">
      <c r="I272" s="25" t="str">
        <f>IF(ISBLANK(Skills!F274)=true,(IF(ISBLANK(Skills!E274)=true,Skills!D274,(CONCATENATE(Skills!D274," (",Skills!E274,")")))),(CONCATENATE(Skills!D274," (",Skills!E274,") ",Skills!F274)))</f>
        <v/>
      </c>
      <c r="J272" s="25" t="str">
        <f>IF(ISBLANK(Skills!I274)=true,Skills!H274,(CONCATENATE(Skills!H274," (",Skills!I274,")")))</f>
        <v>Ship (Specific Vehicle)</v>
      </c>
      <c r="K272" s="25" t="str">
        <f>IF(ISBLANK(Skills!L274)=true,Skills!K274,(CONCATENATE(Skills!K274," (",Skills!L274,")")))</f>
        <v>Pilot Watercraft (Ship)</v>
      </c>
    </row>
    <row r="273">
      <c r="I273" s="25" t="str">
        <f>IF(ISBLANK(Skills!F275)=true,(IF(ISBLANK(Skills!E275)=true,Skills!D275,(CONCATENATE(Skills!D275," (",Skills!E275,")")))),(CONCATENATE(Skills!D275," (",Skills!E275,") ",Skills!F275)))</f>
        <v/>
      </c>
      <c r="J273" s="25" t="str">
        <f>IF(ISBLANK(Skills!I275)=true,Skills!H275,(CONCATENATE(Skills!H275," (",Skills!I275,")")))</f>
        <v>Submarine (Specific Vehicle)</v>
      </c>
      <c r="K273" s="25" t="str">
        <f>IF(ISBLANK(Skills!L275)=true,Skills!K275,(CONCATENATE(Skills!K275," (",Skills!L275,")")))</f>
        <v>Pilot Watercraft (Submarine)</v>
      </c>
    </row>
    <row r="274">
      <c r="I274" s="25" t="str">
        <f>IF(ISBLANK(Skills!F276)=true,(IF(ISBLANK(Skills!E276)=true,Skills!D276,(CONCATENATE(Skills!D276," (",Skills!E276,")")))),(CONCATENATE(Skills!D276," (",Skills!E276,") ",Skills!F276)))</f>
        <v/>
      </c>
      <c r="J274" s="25" t="str">
        <f>IF(ISBLANK(Skills!I276)=true,Skills!H276,(CONCATENATE(Skills!H276," (",Skills!I276,")")))</f>
        <v>Submarine (Remote Operations)</v>
      </c>
      <c r="K274" s="25" t="str">
        <f>IF(ISBLANK(Skills!L276)=true,Skills!K276,(CONCATENATE(Skills!K276," (",Skills!L276,")")))</f>
        <v>Pilot Watercraft (Remote Operation)</v>
      </c>
    </row>
    <row r="275">
      <c r="I275" s="25" t="str">
        <f>IF(ISBLANK(Skills!F277)=true,(IF(ISBLANK(Skills!E277)=true,Skills!D277,(CONCATENATE(Skills!D277," (",Skills!E277,")")))),(CONCATENATE(Skills!D277," (",Skills!E277,") ",Skills!F277)))</f>
        <v/>
      </c>
      <c r="J275" s="25" t="str">
        <f>IF(ISBLANK(Skills!I277)=true,Skills!H277,(CONCATENATE(Skills!H277," (",Skills!I277,")")))</f>
        <v/>
      </c>
      <c r="K275" s="25" t="str">
        <f>IF(ISBLANK(Skills!L277)=true,Skills!K277,(CONCATENATE(Skills!K277," (",Skills!L277,")")))</f>
        <v>Gunnery (Artillery)</v>
      </c>
    </row>
    <row r="276">
      <c r="I276" s="25" t="str">
        <f>IF(ISBLANK(Skills!F278)=true,(IF(ISBLANK(Skills!E278)=true,Skills!D278,(CONCATENATE(Skills!D278," (",Skills!E278,")")))),(CONCATENATE(Skills!D278," (",Skills!E278,") ",Skills!F278)))</f>
        <v/>
      </c>
      <c r="J276" s="25" t="str">
        <f>IF(ISBLANK(Skills!I278)=true,Skills!H278,(CONCATENATE(Skills!H278," (",Skills!I278,")")))</f>
        <v/>
      </c>
      <c r="K276" s="25" t="str">
        <f>IF(ISBLANK(Skills!L278)=true,Skills!K278,(CONCATENATE(Skills!K278," (",Skills!L278,")")))</f>
        <v>Gunnery (Ballistic)</v>
      </c>
    </row>
    <row r="277">
      <c r="I277" s="25" t="str">
        <f>IF(ISBLANK(Skills!F279)=true,(IF(ISBLANK(Skills!E279)=true,Skills!D279,(CONCATENATE(Skills!D279," (",Skills!E279,")")))),(CONCATENATE(Skills!D279," (",Skills!E279,") ",Skills!F279)))</f>
        <v/>
      </c>
      <c r="J277" s="25" t="str">
        <f>IF(ISBLANK(Skills!I279)=true,Skills!H279,(CONCATENATE(Skills!H279," (",Skills!I279,")")))</f>
        <v/>
      </c>
      <c r="K277" s="25" t="str">
        <f>IF(ISBLANK(Skills!L279)=true,Skills!K279,(CONCATENATE(Skills!K279," (",Skills!L279,")")))</f>
        <v>Gunnery (Energy)</v>
      </c>
    </row>
    <row r="278">
      <c r="I278" s="25" t="str">
        <f>IF(ISBLANK(Skills!F280)=true,(IF(ISBLANK(Skills!E280)=true,Skills!D280,(CONCATENATE(Skills!D280," (",Skills!E280,")")))),(CONCATENATE(Skills!D280," (",Skills!E280,") ",Skills!F280)))</f>
        <v/>
      </c>
      <c r="J278" s="25" t="str">
        <f>IF(ISBLANK(Skills!I280)=true,Skills!H280,(CONCATENATE(Skills!H280," (",Skills!I280,")")))</f>
        <v/>
      </c>
      <c r="K278" s="25" t="str">
        <f>IF(ISBLANK(Skills!L280)=true,Skills!K280,(CONCATENATE(Skills!K280," (",Skills!L280,")")))</f>
        <v>Gunnery (Guided Missile)</v>
      </c>
    </row>
    <row r="279">
      <c r="I279" s="25" t="str">
        <f>IF(ISBLANK(Skills!F281)=true,(IF(ISBLANK(Skills!E281)=true,Skills!D281,(CONCATENATE(Skills!D281," (",Skills!E281,")")))),(CONCATENATE(Skills!D281," (",Skills!E281,") ",Skills!F281)))</f>
        <v/>
      </c>
      <c r="J279" s="25" t="str">
        <f>IF(ISBLANK(Skills!I281)=true,Skills!H281,(CONCATENATE(Skills!H281," (",Skills!I281,")")))</f>
        <v/>
      </c>
      <c r="K279" s="25" t="str">
        <f>IF(ISBLANK(Skills!L281)=true,Skills!K281,(CONCATENATE(Skills!K281," (",Skills!L281,")")))</f>
        <v>Gunnery (Rocket)</v>
      </c>
    </row>
    <row r="280">
      <c r="I280" s="25" t="str">
        <f>IF(ISBLANK(Skills!F282)=true,(IF(ISBLANK(Skills!E282)=true,Skills!D282,(CONCATENATE(Skills!D282," (",Skills!E282,")")))),(CONCATENATE(Skills!D282," (",Skills!E282,") ",Skills!F282)))</f>
        <v/>
      </c>
      <c r="J280" s="25" t="str">
        <f>IF(ISBLANK(Skills!I282)=true,Skills!H282,(CONCATENATE(Skills!H282," (",Skills!I282,")")))</f>
        <v/>
      </c>
      <c r="K280" s="25" t="str">
        <f>IF(ISBLANK(Skills!L282)=true,Skills!K282,(CONCATENATE(Skills!K282," (",Skills!L282,")")))</f>
        <v>Pilot Exotic Vehicle</v>
      </c>
    </row>
    <row r="281">
      <c r="I281" s="25" t="str">
        <f>IF(ISBLANK(Skills!F283)=true,(IF(ISBLANK(Skills!E283)=true,Skills!D283,(CONCATENATE(Skills!D283," (",Skills!E283,")")))),(CONCATENATE(Skills!D283," (",Skills!E283,") ",Skills!F283)))</f>
        <v>Armed Combat (B/R) (Edged Weapon)</v>
      </c>
      <c r="J281" s="25" t="str">
        <f>IF(ISBLANK(Skills!I283)=true,Skills!H283,(CONCATENATE(Skills!H283," (",Skills!I283,")")))</f>
        <v>Edged Weapons (B/R)</v>
      </c>
      <c r="K281" s="25" t="str">
        <f>IF(ISBLANK(Skills!L283)=true,Skills!K283,(CONCATENATE(Skills!K283," (",Skills!L283,")")))</f>
        <v>Armorer</v>
      </c>
    </row>
    <row r="282">
      <c r="I282" s="25" t="str">
        <f>IF(ISBLANK(Skills!F284)=true,(IF(ISBLANK(Skills!E284)=true,Skills!D284,(CONCATENATE(Skills!D284," (",Skills!E284,")")))),(CONCATENATE(Skills!D284," (",Skills!E284,") ",Skills!F284)))</f>
        <v>Armed Combat (B/R) (Pole Arm/Staff)</v>
      </c>
      <c r="J282" s="25" t="str">
        <f>IF(ISBLANK(Skills!I284)=true,Skills!H284,(CONCATENATE(Skills!H284," (",Skills!I284,")")))</f>
        <v>Pole Arms/Staff (B/R)</v>
      </c>
      <c r="K282" s="25" t="str">
        <f>IF(ISBLANK(Skills!L284)=true,Skills!K284,(CONCATENATE(Skills!K284," (",Skills!L284,")")))</f>
        <v>Armorer</v>
      </c>
    </row>
    <row r="283">
      <c r="I283" s="25" t="str">
        <f>IF(ISBLANK(Skills!F285)=true,(IF(ISBLANK(Skills!E285)=true,Skills!D285,(CONCATENATE(Skills!D285," (",Skills!E285,")")))),(CONCATENATE(Skills!D285," (",Skills!E285,") ",Skills!F285)))</f>
        <v>Armed Combat (B/R) (Whip/Flail)</v>
      </c>
      <c r="J283" s="25" t="str">
        <f>IF(ISBLANK(Skills!I285)=true,Skills!H285,(CONCATENATE(Skills!H285," (",Skills!I285,")")))</f>
        <v>Whips (B/R)</v>
      </c>
      <c r="K283" s="25" t="str">
        <f>IF(ISBLANK(Skills!L285)=true,Skills!K285,(CONCATENATE(Skills!K285," (",Skills!L285,")")))</f>
        <v>Armorer</v>
      </c>
    </row>
    <row r="284">
      <c r="I284" s="25" t="str">
        <f>IF(ISBLANK(Skills!F286)=true,(IF(ISBLANK(Skills!E286)=true,Skills!D286,(CONCATENATE(Skills!D286," (",Skills!E286,")")))),(CONCATENATE(Skills!D286," (",Skills!E286,") ",Skills!F286)))</f>
        <v>Armed Combat (B/R) (Club)</v>
      </c>
      <c r="J284" s="25" t="str">
        <f>IF(ISBLANK(Skills!I286)=true,Skills!H286,(CONCATENATE(Skills!H286," (",Skills!I286,")")))</f>
        <v>Clubs (B/R)</v>
      </c>
      <c r="K284" s="25" t="str">
        <f>IF(ISBLANK(Skills!L286)=true,Skills!K286,(CONCATENATE(Skills!K286," (",Skills!L286,")")))</f>
        <v>Armorer</v>
      </c>
    </row>
    <row r="285">
      <c r="I285" s="25" t="str">
        <f>IF(ISBLANK(Skills!F287)=true,(IF(ISBLANK(Skills!E287)=true,Skills!D287,(CONCATENATE(Skills!D287," (",Skills!E287,")")))),(CONCATENATE(Skills!D287," (",Skills!E287,") ",Skills!F287)))</f>
        <v>Firearm (B/R) (Pistol)</v>
      </c>
      <c r="J285" s="25" t="str">
        <f>IF(ISBLANK(Skills!I287)=true,Skills!H287,(CONCATENATE(Skills!H287," (",Skills!I287,")")))</f>
        <v>Pistols (B/R)</v>
      </c>
      <c r="K285" s="25" t="str">
        <f>IF(ISBLANK(Skills!L287)=true,Skills!K287,(CONCATENATE(Skills!K287," (",Skills!L287,")")))</f>
        <v>Armorer (Firearms)</v>
      </c>
    </row>
    <row r="286">
      <c r="I286" s="25" t="str">
        <f>IF(ISBLANK(Skills!F288)=true,(IF(ISBLANK(Skills!E288)=true,Skills!D288,(CONCATENATE(Skills!D288," (",Skills!E288,")")))),(CONCATENATE(Skills!D288," (",Skills!E288,") ",Skills!F288)))</f>
        <v>Firearm (B/R) (Rifle)</v>
      </c>
      <c r="J286" s="25" t="str">
        <f>IF(ISBLANK(Skills!I288)=true,Skills!H288,(CONCATENATE(Skills!H288," (",Skills!I288,")")))</f>
        <v>Rifles (B/R)</v>
      </c>
      <c r="K286" s="25" t="str">
        <f>IF(ISBLANK(Skills!L288)=true,Skills!K288,(CONCATENATE(Skills!K288," (",Skills!L288,")")))</f>
        <v>Armorer (Firearms)</v>
      </c>
    </row>
    <row r="287">
      <c r="I287" s="25" t="str">
        <f>IF(ISBLANK(Skills!F289)=true,(IF(ISBLANK(Skills!E289)=true,Skills!D289,(CONCATENATE(Skills!D289," (",Skills!E289,")")))),(CONCATENATE(Skills!D289," (",Skills!E289,") ",Skills!F289)))</f>
        <v>Firearm (B/R) (SMG)</v>
      </c>
      <c r="J287" s="25" t="str">
        <f>IF(ISBLANK(Skills!I289)=true,Skills!H289,(CONCATENATE(Skills!H289," (",Skills!I289,")")))</f>
        <v>SMGs (B/R)</v>
      </c>
      <c r="K287" s="25" t="str">
        <f>IF(ISBLANK(Skills!L289)=true,Skills!K289,(CONCATENATE(Skills!K289," (",Skills!L289,")")))</f>
        <v>Armorer (Firearms)</v>
      </c>
    </row>
    <row r="288">
      <c r="I288" s="25" t="str">
        <f>IF(ISBLANK(Skills!F290)=true,(IF(ISBLANK(Skills!E290)=true,Skills!D290,(CONCATENATE(Skills!D290," (",Skills!E290,")")))),(CONCATENATE(Skills!D290," (",Skills!E290,") ",Skills!F290)))</f>
        <v>Firearm (B/R) (Grenade Launcher)</v>
      </c>
      <c r="J288" s="25" t="str">
        <f>IF(ISBLANK(Skills!I290)=true,Skills!H290,(CONCATENATE(Skills!H290," (",Skills!I290,")")))</f>
        <v>Grenade Launchers (B/R)</v>
      </c>
      <c r="K288" s="25" t="str">
        <f>IF(ISBLANK(Skills!L290)=true,Skills!K290,(CONCATENATE(Skills!K290," (",Skills!L290,")")))</f>
        <v>Armorer (Heavy Weapons)</v>
      </c>
    </row>
    <row r="289">
      <c r="I289" s="25" t="str">
        <f>IF(ISBLANK(Skills!F291)=true,(IF(ISBLANK(Skills!E291)=true,Skills!D291,(CONCATENATE(Skills!D291," (",Skills!E291,")")))),(CONCATENATE(Skills!D291," (",Skills!E291,") ",Skills!F291)))</f>
        <v>Firearm (B/R) (Taser)</v>
      </c>
      <c r="J289" s="25" t="str">
        <f>IF(ISBLANK(Skills!I291)=true,Skills!H291,(CONCATENATE(Skills!H291," (",Skills!I291,")")))</f>
        <v>Tasers (B/R)</v>
      </c>
      <c r="K289" s="25" t="str">
        <f>IF(ISBLANK(Skills!L291)=true,Skills!K291,(CONCATENATE(Skills!K291," (",Skills!L291,")")))</f>
        <v>Armorer (Firearms)</v>
      </c>
    </row>
    <row r="290">
      <c r="I290" s="25" t="str">
        <f>IF(ISBLANK(Skills!F292)=true,(IF(ISBLANK(Skills!E292)=true,Skills!D292,(CONCATENATE(Skills!D292," (",Skills!E292,")")))),(CONCATENATE(Skills!D292," (",Skills!E292,") ",Skills!F292)))</f>
        <v>Firearm (B/R) (Laser)</v>
      </c>
      <c r="J290" s="25" t="str">
        <f>IF(ISBLANK(Skills!I292)=true,Skills!H292,(CONCATENATE(Skills!H292," (",Skills!I292,")")))</f>
        <v>Lasers (B/R)</v>
      </c>
      <c r="K290" s="25" t="str">
        <f>IF(ISBLANK(Skills!L292)=true,Skills!K292,(CONCATENATE(Skills!K292," (",Skills!L292,")")))</f>
        <v>Armorer</v>
      </c>
    </row>
    <row r="291">
      <c r="I291" s="25" t="str">
        <f>IF(ISBLANK(Skills!F293)=true,(IF(ISBLANK(Skills!E293)=true,Skills!D293,(CONCATENATE(Skills!D293," (",Skills!E293,")")))),(CONCATENATE(Skills!D293," (",Skills!E293,") ",Skills!F293)))</f>
        <v>Firearm (B/R) (Light Machine Gun)</v>
      </c>
      <c r="J291" s="25" t="str">
        <f>IF(ISBLANK(Skills!I293)=true,Skills!H293,(CONCATENATE(Skills!H293," (",Skills!I293,")")))</f>
        <v>Light Machine Guns (B/R)</v>
      </c>
      <c r="K291" s="25" t="str">
        <f>IF(ISBLANK(Skills!L293)=true,Skills!K293,(CONCATENATE(Skills!K293," (",Skills!L293,")")))</f>
        <v>Armorer (Heavy Weapons)</v>
      </c>
    </row>
    <row r="292">
      <c r="I292" s="25" t="str">
        <f>IF(ISBLANK(Skills!F294)=true,(IF(ISBLANK(Skills!E294)=true,Skills!D294,(CONCATENATE(Skills!D294," (",Skills!E294,")")))),(CONCATENATE(Skills!D294," (",Skills!E294,") ",Skills!F294)))</f>
        <v>Gunnery (B/R) (Artillery)</v>
      </c>
      <c r="J292" s="25" t="str">
        <f>IF(ISBLANK(Skills!I294)=true,Skills!H294,(CONCATENATE(Skills!H294," (",Skills!I294,")")))</f>
        <v>Artillery (B/R)</v>
      </c>
      <c r="K292" s="25" t="str">
        <f>IF(ISBLANK(Skills!L294)=true,Skills!K294,(CONCATENATE(Skills!K294," (",Skills!L294,")")))</f>
        <v>Armorer (Artillery)</v>
      </c>
    </row>
    <row r="293">
      <c r="I293" s="25" t="str">
        <f>IF(ISBLANK(Skills!F295)=true,(IF(ISBLANK(Skills!E295)=true,Skills!D295,(CONCATENATE(Skills!D295," (",Skills!E295,")")))),(CONCATENATE(Skills!D295," (",Skills!E295,") ",Skills!F295)))</f>
        <v>Gunnery (B/R) (Assault Cannon)</v>
      </c>
      <c r="J293" s="25" t="str">
        <f>IF(ISBLANK(Skills!I295)=true,Skills!H295,(CONCATENATE(Skills!H295," (",Skills!I295,")")))</f>
        <v>Assault Cannons (B/R)</v>
      </c>
      <c r="K293" s="25" t="str">
        <f>IF(ISBLANK(Skills!L295)=true,Skills!K295,(CONCATENATE(Skills!K295," (",Skills!L295,")")))</f>
        <v>Armorer (Heavy Weapons)</v>
      </c>
    </row>
    <row r="294">
      <c r="I294" s="25" t="str">
        <f>IF(ISBLANK(Skills!F296)=true,(IF(ISBLANK(Skills!E296)=true,Skills!D296,(CONCATENATE(Skills!D296," (",Skills!E296,")")))),(CONCATENATE(Skills!D296," (",Skills!E296,") ",Skills!F296)))</f>
        <v>Gunnery (B/R) (Machine Gun)</v>
      </c>
      <c r="J294" s="25" t="str">
        <f>IF(ISBLANK(Skills!I296)=true,Skills!H296,(CONCATENATE(Skills!H296," (",Skills!I296,")")))</f>
        <v>Machine Guns (B/R)</v>
      </c>
      <c r="K294" s="25" t="str">
        <f>IF(ISBLANK(Skills!L296)=true,Skills!K296,(CONCATENATE(Skills!K296," (",Skills!L296,")")))</f>
        <v>Armorer (Heavy Weapons)</v>
      </c>
    </row>
    <row r="295">
      <c r="I295" s="25" t="str">
        <f>IF(ISBLANK(Skills!F297)=true,(IF(ISBLANK(Skills!E297)=true,Skills!D297,(CONCATENATE(Skills!D297," (",Skills!E297,")")))),(CONCATENATE(Skills!D297," (",Skills!E297,") ",Skills!F297)))</f>
        <v>Gunnery (B/R) (Missile Launcher)</v>
      </c>
      <c r="J295" s="25" t="str">
        <f>IF(ISBLANK(Skills!I297)=true,Skills!H297,(CONCATENATE(Skills!H297," (",Skills!I297,")")))</f>
        <v>Missile Launchers (B/R)</v>
      </c>
      <c r="K295" s="25" t="str">
        <f>IF(ISBLANK(Skills!L297)=true,Skills!K297,(CONCATENATE(Skills!K297," (",Skills!L297,")")))</f>
        <v>Armorer (Heavy Weapons)</v>
      </c>
    </row>
    <row r="296">
      <c r="I296" s="25" t="str">
        <f>IF(ISBLANK(Skills!F298)=true,(IF(ISBLANK(Skills!E298)=true,Skills!D298,(CONCATENATE(Skills!D298," (",Skills!E298,")")))),(CONCATENATE(Skills!D298," (",Skills!E298,") ",Skills!F298)))</f>
        <v>Gunnery (B/R) (Vehicle-Mounted Weaponry)</v>
      </c>
      <c r="J296" s="25" t="str">
        <f>IF(ISBLANK(Skills!I298)=true,Skills!H298,(CONCATENATE(Skills!H298," (",Skills!I298,")")))</f>
        <v>Vehicle-Mounted Weaponry (B/R)</v>
      </c>
      <c r="K296" s="25" t="str">
        <f>IF(ISBLANK(Skills!L298)=true,Skills!K298,(CONCATENATE(Skills!K298," (",Skills!L298,")")))</f>
        <v>Armorer (Heavy Weapons)</v>
      </c>
    </row>
    <row r="297">
      <c r="I297" s="25" t="str">
        <f>IF(ISBLANK(Skills!F299)=true,(IF(ISBLANK(Skills!E299)=true,Skills!D299,(CONCATENATE(Skills!D299," (",Skills!E299,")")))),(CONCATENATE(Skills!D299," (",Skills!E299,") ",Skills!F299)))</f>
        <v>Projectile (B/R) (Bow)</v>
      </c>
      <c r="J297" s="25" t="str">
        <f>IF(ISBLANK(Skills!I299)=true,Skills!H299,(CONCATENATE(Skills!H299," (",Skills!I299,")")))</f>
        <v>Bows (B/R)</v>
      </c>
      <c r="K297" s="25" t="str">
        <f>IF(ISBLANK(Skills!L299)=true,Skills!K299,(CONCATENATE(Skills!K299," (",Skills!L299,")")))</f>
        <v>Armorer</v>
      </c>
    </row>
    <row r="298">
      <c r="I298" s="25" t="str">
        <f>IF(ISBLANK(Skills!F300)=true,(IF(ISBLANK(Skills!E300)=true,Skills!D300,(CONCATENATE(Skills!D300," (",Skills!E300,")")))),(CONCATENATE(Skills!D300," (",Skills!E300,") ",Skills!F300)))</f>
        <v>Projectile (B/R) (Crossbow)</v>
      </c>
      <c r="J298" s="25" t="str">
        <f>IF(ISBLANK(Skills!I300)=true,Skills!H300,(CONCATENATE(Skills!H300," (",Skills!I300,")")))</f>
        <v>Crossbows (B/R)</v>
      </c>
      <c r="K298" s="25" t="str">
        <f>IF(ISBLANK(Skills!L300)=true,Skills!K300,(CONCATENATE(Skills!K300," (",Skills!L300,")")))</f>
        <v>Armorer</v>
      </c>
    </row>
    <row r="299">
      <c r="I299" s="25" t="str">
        <f>IF(ISBLANK(Skills!F301)=true,(IF(ISBLANK(Skills!E301)=true,Skills!D301,(CONCATENATE(Skills!D301," (",Skills!E301,")")))),(CONCATENATE(Skills!D301," (",Skills!E301,") ",Skills!F301)))</f>
        <v>Throwing (B/R) (Aerodynamic)</v>
      </c>
      <c r="J299" s="25" t="str">
        <f>IF(ISBLANK(Skills!I301)=true,Skills!H301,(CONCATENATE(Skills!H301," (",Skills!I301,")")))</f>
        <v>Aerodynamic (B/R)</v>
      </c>
      <c r="K299" s="25" t="str">
        <f>IF(ISBLANK(Skills!L301)=true,Skills!K301,(CONCATENATE(Skills!K301," (",Skills!L301,")")))</f>
        <v>Armorer</v>
      </c>
    </row>
    <row r="300">
      <c r="I300" s="25" t="str">
        <f>IF(ISBLANK(Skills!F302)=true,(IF(ISBLANK(Skills!E302)=true,Skills!D302,(CONCATENATE(Skills!D302," (",Skills!E302,")")))),(CONCATENATE(Skills!D302," (",Skills!E302,") ",Skills!F302)))</f>
        <v>Throwing (B/R) (Non-Aerodynamic)</v>
      </c>
      <c r="J300" s="25" t="str">
        <f>IF(ISBLANK(Skills!I302)=true,Skills!H302,(CONCATENATE(Skills!H302," (",Skills!I302,")")))</f>
        <v>Non-Aerodynamic (B/R)</v>
      </c>
      <c r="K300" s="25" t="str">
        <f>IF(ISBLANK(Skills!L302)=true,Skills!K302,(CONCATENATE(Skills!K302," (",Skills!L302,")")))</f>
        <v>Armorer</v>
      </c>
    </row>
    <row r="301">
      <c r="I301" s="25" t="str">
        <f>IF(ISBLANK(Skills!F303)=true,(IF(ISBLANK(Skills!E303)=true,Skills!D303,(CONCATENATE(Skills!D303," (",Skills!E303,")")))),(CONCATENATE(Skills!D303," (",Skills!E303,") ",Skills!F303)))</f>
        <v>Throwing (B/R) (Shafted)</v>
      </c>
      <c r="J301" s="25" t="str">
        <f>IF(ISBLANK(Skills!I303)=true,Skills!H303,(CONCATENATE(Skills!H303," (",Skills!I303,")")))</f>
        <v>Shafted (B/R)</v>
      </c>
      <c r="K301" s="25" t="str">
        <f>IF(ISBLANK(Skills!L303)=true,Skills!K303,(CONCATENATE(Skills!K303," (",Skills!L303,")")))</f>
        <v>Armorer</v>
      </c>
    </row>
    <row r="302">
      <c r="I302" s="25" t="str">
        <f>IF(ISBLANK(Skills!F304)=true,(IF(ISBLANK(Skills!E304)=true,Skills!D304,(CONCATENATE(Skills!D304," (",Skills!E304,")")))),(CONCATENATE(Skills!D304," (",Skills!E304,") ",Skills!F304)))</f>
        <v/>
      </c>
      <c r="J302" s="25" t="str">
        <f>IF(ISBLANK(Skills!I304)=true,Skills!H304,(CONCATENATE(Skills!H304," (",Skills!I304,")")))</f>
        <v/>
      </c>
      <c r="K302" s="25" t="str">
        <f>IF(ISBLANK(Skills!L304)=true,Skills!K304,(CONCATENATE(Skills!K304," (",Skills!L304,")")))</f>
        <v>Armorer (Weapons Accessories)</v>
      </c>
    </row>
    <row r="303">
      <c r="I303" s="25" t="str">
        <f>IF(ISBLANK(Skills!F305)=true,(IF(ISBLANK(Skills!E305)=true,Skills!D305,(CONCATENATE(Skills!D305," (",Skills!E305,")")))),(CONCATENATE(Skills!D305," (",Skills!E305,") ",Skills!F305)))</f>
        <v/>
      </c>
      <c r="J303" s="25" t="str">
        <f>IF(ISBLANK(Skills!I305)=true,Skills!H305,(CONCATENATE(Skills!H305," (",Skills!I305,")")))</f>
        <v/>
      </c>
      <c r="K303" s="25" t="str">
        <f>IF(ISBLANK(Skills!L305)=true,Skills!K305,(CONCATENATE(Skills!K305," (",Skills!L305,")")))</f>
        <v>Armorer (Armor)</v>
      </c>
    </row>
    <row r="304">
      <c r="I304" s="25" t="str">
        <f>IF(ISBLANK(Skills!F306)=true,(IF(ISBLANK(Skills!E306)=true,Skills!D306,(CONCATENATE(Skills!D306," (",Skills!E306,")")))),(CONCATENATE(Skills!D306," (",Skills!E306,") ",Skills!F306)))</f>
        <v>Demolition (B/R) (Commercial Explosive)</v>
      </c>
      <c r="J304" s="25" t="str">
        <f>IF(ISBLANK(Skills!I306)=true,Skills!H306,(CONCATENATE(Skills!H306," (",Skills!I306,")")))</f>
        <v>Demolitions (Commercial Explosives)</v>
      </c>
      <c r="K304" s="25" t="str">
        <f>IF(ISBLANK(Skills!L306)=true,Skills!K306,(CONCATENATE(Skills!K306," (",Skills!L306,")")))</f>
        <v>Armorer (Explosives)</v>
      </c>
    </row>
    <row r="305">
      <c r="I305" s="25" t="str">
        <f>IF(ISBLANK(Skills!F307)=true,(IF(ISBLANK(Skills!E307)=true,Skills!D307,(CONCATENATE(Skills!D307," (",Skills!E307,")")))),(CONCATENATE(Skills!D307," (",Skills!E307,") ",Skills!F307)))</f>
        <v>Demolition (B/R) (Plastic Explosive)</v>
      </c>
      <c r="J305" s="25" t="str">
        <f>IF(ISBLANK(Skills!I307)=true,Skills!H307,(CONCATENATE(Skills!H307," (",Skills!I307,")")))</f>
        <v>Demolitions (Plastic Explosives)</v>
      </c>
      <c r="K305" s="25" t="str">
        <f>IF(ISBLANK(Skills!L307)=true,Skills!K307,(CONCATENATE(Skills!K307," (",Skills!L307,")")))</f>
        <v>Armorer (Explosives)</v>
      </c>
    </row>
    <row r="306">
      <c r="I306" s="25" t="str">
        <f>IF(ISBLANK(Skills!F308)=true,(IF(ISBLANK(Skills!E308)=true,Skills!D308,(CONCATENATE(Skills!D308," (",Skills!E308,")")))),(CONCATENATE(Skills!D308," (",Skills!E308,") ",Skills!F308)))</f>
        <v/>
      </c>
      <c r="J306" s="25" t="str">
        <f>IF(ISBLANK(Skills!I308)=true,Skills!H308,(CONCATENATE(Skills!H308," (",Skills!I308,")")))</f>
        <v>Demolitions (Improvised Explosives)</v>
      </c>
      <c r="K306" s="25" t="str">
        <f>IF(ISBLANK(Skills!L308)=true,Skills!K308,(CONCATENATE(Skills!K308," (",Skills!L308,")")))</f>
        <v>Armorer (Explosives)</v>
      </c>
    </row>
    <row r="307">
      <c r="I307" s="25" t="str">
        <f>IF(ISBLANK(Skills!F309)=true,(IF(ISBLANK(Skills!E309)=true,Skills!D309,(CONCATENATE(Skills!D309," (",Skills!E309,")")))),(CONCATENATE(Skills!D309," (",Skills!E309,") ",Skills!F309)))</f>
        <v>Biotech (B/R) (Extended Care Equipment)</v>
      </c>
      <c r="J307" s="25" t="str">
        <f>IF(ISBLANK(Skills!I309)=true,Skills!H309,(CONCATENATE(Skills!H309," (",Skills!I309,")")))</f>
        <v>Biotech (Extended Care)</v>
      </c>
      <c r="K307" s="25" t="str">
        <f>IF(ISBLANK(Skills!L309)=true,Skills!K309,(CONCATENATE(Skills!K309," (",Skills!L309,")")))</f>
        <v>Eletronics</v>
      </c>
    </row>
    <row r="308">
      <c r="I308" s="25" t="str">
        <f>IF(ISBLANK(Skills!F310)=true,(IF(ISBLANK(Skills!E310)=true,Skills!D310,(CONCATENATE(Skills!D310," (",Skills!E310,")")))),(CONCATENATE(Skills!D310," (",Skills!E310,") ",Skills!F310)))</f>
        <v>Biotech (B/R) (Trauma Care Equipment)</v>
      </c>
      <c r="J308" s="25" t="str">
        <f>IF(ISBLANK(Skills!I310)=true,Skills!H310,(CONCATENATE(Skills!H310," (",Skills!I310,")")))</f>
        <v>Biotech (First Aid)</v>
      </c>
      <c r="K308" s="25" t="str">
        <f>IF(ISBLANK(Skills!L310)=true,Skills!K310,(CONCATENATE(Skills!K310," (",Skills!L310,")")))</f>
        <v>Eletronics</v>
      </c>
    </row>
    <row r="309">
      <c r="I309" s="25" t="str">
        <f>IF(ISBLANK(Skills!F311)=true,(IF(ISBLANK(Skills!E311)=true,Skills!D311,(CONCATENATE(Skills!D311," (",Skills!E311,")")))),(CONCATENATE(Skills!D311," (",Skills!E311,") ",Skills!F311)))</f>
        <v>Biotech (B/R) (Surgical Equipment)</v>
      </c>
      <c r="J309" s="25" t="str">
        <f>IF(ISBLANK(Skills!I311)=true,Skills!H311,(CONCATENATE(Skills!H311," (",Skills!I311,")")))</f>
        <v>Biotech (Surgery)</v>
      </c>
      <c r="K309" s="25" t="str">
        <f>IF(ISBLANK(Skills!L311)=true,Skills!K311,(CONCATENATE(Skills!K311," (",Skills!L311,")")))</f>
        <v>Eletronics</v>
      </c>
    </row>
    <row r="310">
      <c r="I310" s="25" t="str">
        <f>IF(ISBLANK(Skills!F312)=true,(IF(ISBLANK(Skills!E312)=true,Skills!D312,(CONCATENATE(Skills!D312," (",Skills!E312,")")))),(CONCATENATE(Skills!D312," (",Skills!E312,") ",Skills!F312)))</f>
        <v/>
      </c>
      <c r="J310" s="25" t="str">
        <f>IF(ISBLANK(Skills!I312)=true,Skills!H312,(CONCATENATE(Skills!H312," (",Skills!I312,")")))</f>
        <v>Biotech (Cybertechnology Implantation)</v>
      </c>
      <c r="K310" s="25" t="str">
        <f>IF(ISBLANK(Skills!L312)=true,Skills!K312,(CONCATENATE(Skills!K312," (",Skills!L312,")")))</f>
        <v>Eletronics</v>
      </c>
    </row>
    <row r="311">
      <c r="I311" s="25" t="str">
        <f>IF(ISBLANK(Skills!F313)=true,(IF(ISBLANK(Skills!E313)=true,Skills!D313,(CONCATENATE(Skills!D313," (",Skills!E313,")")))),(CONCATENATE(Skills!D313," (",Skills!E313,") ",Skills!F313)))</f>
        <v/>
      </c>
      <c r="J311" s="25" t="str">
        <f>IF(ISBLANK(Skills!I313)=true,Skills!H313,(CONCATENATE(Skills!H313," (",Skills!I313,")")))</f>
        <v>Biotech (Transimplant Surgery)</v>
      </c>
      <c r="K311" s="25" t="str">
        <f>IF(ISBLANK(Skills!L313)=true,Skills!K313,(CONCATENATE(Skills!K313," (",Skills!L313,")")))</f>
        <v>Eletronics</v>
      </c>
    </row>
    <row r="312">
      <c r="I312" s="25" t="str">
        <f>IF(ISBLANK(Skills!F314)=true,(IF(ISBLANK(Skills!E314)=true,Skills!D314,(CONCATENATE(Skills!D314," (",Skills!E314,")")))),(CONCATENATE(Skills!D314," (",Skills!E314,") ",Skills!F314)))</f>
        <v/>
      </c>
      <c r="J312" s="25" t="str">
        <f>IF(ISBLANK(Skills!I314)=true,Skills!H314,(CONCATENATE(Skills!H314," (",Skills!I314,")")))</f>
        <v>Biotech (Organ Culture &amp; Growth)</v>
      </c>
      <c r="K312" s="25" t="str">
        <f>IF(ISBLANK(Skills!L314)=true,Skills!K314,(CONCATENATE(Skills!K314," (",Skills!L314,")")))</f>
        <v>Eletronics</v>
      </c>
    </row>
    <row r="313">
      <c r="I313" s="25" t="str">
        <f>IF(ISBLANK(Skills!F315)=true,(IF(ISBLANK(Skills!E315)=true,Skills!D315,(CONCATENATE(Skills!D315," (",Skills!E315,")")))),(CONCATENATE(Skills!D315," (",Skills!E315,") ",Skills!F315)))</f>
        <v>Computer (B/R) (Hardware)</v>
      </c>
      <c r="J313" s="25" t="str">
        <f>IF(ISBLANK(Skills!I315)=true,Skills!H315,(CONCATENATE(Skills!H315," (",Skills!I315,")")))</f>
        <v>Computer (Hardware)</v>
      </c>
      <c r="K313" s="25" t="str">
        <f>IF(ISBLANK(Skills!L315)=true,Skills!K315,(CONCATENATE(Skills!K315," (",Skills!L315,")")))</f>
        <v>Computer</v>
      </c>
    </row>
    <row r="314">
      <c r="I314" s="25" t="str">
        <f>IF(ISBLANK(Skills!F316)=true,(IF(ISBLANK(Skills!E316)=true,Skills!D316,(CONCATENATE(Skills!D316," (",Skills!E316,")")))),(CONCATENATE(Skills!D316," (",Skills!E316,") ",Skills!F316)))</f>
        <v/>
      </c>
      <c r="J314" s="25" t="str">
        <f>IF(ISBLANK(Skills!I316)=true,Skills!H316,(CONCATENATE(Skills!H316," (",Skills!I316,")")))</f>
        <v>Computer (Decking)</v>
      </c>
      <c r="K314" s="25" t="str">
        <f>IF(ISBLANK(Skills!L316)=true,Skills!K316,(CONCATENATE(Skills!K316," (",Skills!L316,")")))</f>
        <v>Computer</v>
      </c>
    </row>
    <row r="315">
      <c r="I315" s="25" t="str">
        <f>IF(ISBLANK(Skills!F317)=true,(IF(ISBLANK(Skills!E317)=true,Skills!D317,(CONCATENATE(Skills!D317," (",Skills!E317,")")))),(CONCATENATE(Skills!D317," (",Skills!E317,") ",Skills!F317)))</f>
        <v/>
      </c>
      <c r="J315" s="25" t="str">
        <f>IF(ISBLANK(Skills!I317)=true,Skills!H317,(CONCATENATE(Skills!H317," (",Skills!I317,")")))</f>
        <v>Computer (Cybernetics)</v>
      </c>
      <c r="K315" s="25" t="str">
        <f>IF(ISBLANK(Skills!L317)=true,Skills!K317,(CONCATENATE(Skills!K317," (",Skills!L317,")")))</f>
        <v>Computer</v>
      </c>
    </row>
    <row r="316">
      <c r="I316" s="25" t="str">
        <f>IF(ISBLANK(Skills!F318)=true,(IF(ISBLANK(Skills!E318)=true,Skills!D318,(CONCATENATE(Skills!D318," (",Skills!E318,")")))),(CONCATENATE(Skills!D318," (",Skills!E318,") ",Skills!F318)))</f>
        <v/>
      </c>
      <c r="J316" s="25" t="str">
        <f>IF(ISBLANK(Skills!I318)=true,Skills!H318,(CONCATENATE(Skills!H318," (",Skills!I318,")")))</f>
        <v>Computer (Programming)</v>
      </c>
      <c r="K316" s="25" t="str">
        <f>IF(ISBLANK(Skills!L318)=true,Skills!K318,(CONCATENATE(Skills!K318," (",Skills!L318,")")))</f>
        <v>Computer</v>
      </c>
    </row>
    <row r="317">
      <c r="I317" s="25" t="str">
        <f>IF(ISBLANK(Skills!F319)=true,(IF(ISBLANK(Skills!E319)=true,Skills!D319,(CONCATENATE(Skills!D319," (",Skills!E319,")")))),(CONCATENATE(Skills!D319," (",Skills!E319,") ",Skills!F319)))</f>
        <v>Electronics (B/R) (Control System)</v>
      </c>
      <c r="J317" s="25" t="str">
        <f>IF(ISBLANK(Skills!I319)=true,Skills!H319,(CONCATENATE(Skills!H319," (",Skills!I319,")")))</f>
        <v>Electronics (Control Systems)</v>
      </c>
      <c r="K317" s="25" t="str">
        <f>IF(ISBLANK(Skills!L319)=true,Skills!K319,(CONCATENATE(Skills!K319," (",Skills!L319,")")))</f>
        <v>Eletronics</v>
      </c>
    </row>
    <row r="318">
      <c r="I318" s="25" t="str">
        <f>IF(ISBLANK(Skills!F320)=true,(IF(ISBLANK(Skills!E320)=true,Skills!D320,(CONCATENATE(Skills!D320," (",Skills!E320,")")))),(CONCATENATE(Skills!D320," (",Skills!E320,") ",Skills!F320)))</f>
        <v>Electronics (B/R) (Diagnostic)</v>
      </c>
      <c r="J318" s="25" t="str">
        <f>IF(ISBLANK(Skills!I320)=true,Skills!H320,(CONCATENATE(Skills!H320," (",Skills!I320,")")))</f>
        <v>Electronics (Diagnostics)</v>
      </c>
      <c r="K318" s="25" t="str">
        <f>IF(ISBLANK(Skills!L320)=true,Skills!K320,(CONCATENATE(Skills!K320," (",Skills!L320,")")))</f>
        <v>Eletronics</v>
      </c>
    </row>
    <row r="319">
      <c r="I319" s="25" t="str">
        <f>IF(ISBLANK(Skills!F321)=true,(IF(ISBLANK(Skills!E321)=true,Skills!D321,(CONCATENATE(Skills!D321," (",Skills!E321,")")))),(CONCATENATE(Skills!D321," (",Skills!E321,") ",Skills!F321)))</f>
        <v>Electronics (B/R) (Electronic Warfare)</v>
      </c>
      <c r="J319" s="25" t="str">
        <f>IF(ISBLANK(Skills!I321)=true,Skills!H321,(CONCATENATE(Skills!H321," (",Skills!I321,")")))</f>
        <v>Electronics (Electronic Warfare)</v>
      </c>
      <c r="K319" s="25" t="str">
        <f>IF(ISBLANK(Skills!L321)=true,Skills!K321,(CONCATENATE(Skills!K321," (",Skills!L321,")")))</f>
        <v>Eletronics</v>
      </c>
    </row>
    <row r="320">
      <c r="I320" s="25" t="str">
        <f>IF(ISBLANK(Skills!F322)=true,(IF(ISBLANK(Skills!E322)=true,Skills!D322,(CONCATENATE(Skills!D322," (",Skills!E322,")")))),(CONCATENATE(Skills!D322," (",Skills!E322,") ",Skills!F322)))</f>
        <v>Electronics (B/R) (Linking between Devices)</v>
      </c>
      <c r="J320" s="25" t="str">
        <f>IF(ISBLANK(Skills!I322)=true,Skills!H322,(CONCATENATE(Skills!H322," (",Skills!I322,")")))</f>
        <v>Electronics (Linking between Devices)</v>
      </c>
      <c r="K320" s="25" t="str">
        <f>IF(ISBLANK(Skills!L322)=true,Skills!K322,(CONCATENATE(Skills!K322," (",Skills!L322,")")))</f>
        <v>Eletronics</v>
      </c>
    </row>
    <row r="321">
      <c r="I321" s="25" t="str">
        <f>IF(ISBLANK(Skills!F323)=true,(IF(ISBLANK(Skills!E323)=true,Skills!D323,(CONCATENATE(Skills!D323," (",Skills!E323,")")))),(CONCATENATE(Skills!D323," (",Skills!E323,") ",Skills!F323)))</f>
        <v>Electronics (B/R) (Maglocks)</v>
      </c>
      <c r="J321" s="25" t="str">
        <f>IF(ISBLANK(Skills!I323)=true,Skills!H323,(CONCATENATE(Skills!H323," (",Skills!I323,")")))</f>
        <v>Electronics (Maglocks)</v>
      </c>
      <c r="K321" s="25" t="str">
        <f>IF(ISBLANK(Skills!L323)=true,Skills!K323,(CONCATENATE(Skills!K323," (",Skills!L323,")")))</f>
        <v>Eletronics</v>
      </c>
    </row>
    <row r="322">
      <c r="I322" s="25" t="str">
        <f>IF(ISBLANK(Skills!F324)=true,(IF(ISBLANK(Skills!E324)=true,Skills!D324,(CONCATENATE(Skills!D324," (",Skills!E324,")")))),(CONCATENATE(Skills!D324," (",Skills!E324,") ",Skills!F324)))</f>
        <v>Ground Vehicle (B/R) (Bike)</v>
      </c>
      <c r="J322" s="25" t="str">
        <f>IF(ISBLANK(Skills!I324)=true,Skills!H324,(CONCATENATE(Skills!H324," (",Skills!I324,")")))</f>
        <v>Bike (B/R)</v>
      </c>
      <c r="K322" s="25" t="str">
        <f>IF(ISBLANK(Skills!L324)=true,Skills!K324,(CONCATENATE(Skills!K324," (",Skills!L324,")")))</f>
        <v>Automotive Mechanic (Wheeled)</v>
      </c>
    </row>
    <row r="323">
      <c r="I323" s="25" t="str">
        <f>IF(ISBLANK(Skills!F325)=true,(IF(ISBLANK(Skills!E325)=true,Skills!D325,(CONCATENATE(Skills!D325," (",Skills!E325,")")))),(CONCATENATE(Skills!D325," (",Skills!E325,") ",Skills!F325)))</f>
        <v>Ground Vehicle (B/R) (Car)</v>
      </c>
      <c r="J323" s="25" t="str">
        <f>IF(ISBLANK(Skills!I325)=true,Skills!H325,(CONCATENATE(Skills!H325," (",Skills!I325,")")))</f>
        <v>Car (B/R)</v>
      </c>
      <c r="K323" s="25" t="str">
        <f>IF(ISBLANK(Skills!L325)=true,Skills!K325,(CONCATENATE(Skills!K325," (",Skills!L325,")")))</f>
        <v>Automotive Mechanic (Wheeled)</v>
      </c>
    </row>
    <row r="324">
      <c r="I324" s="25" t="str">
        <f>IF(ISBLANK(Skills!F326)=true,(IF(ISBLANK(Skills!E326)=true,Skills!D326,(CONCATENATE(Skills!D326," (",Skills!E326,")")))),(CONCATENATE(Skills!D326," (",Skills!E326,") ",Skills!F326)))</f>
        <v>Ground Vehicle (B/R) (Hovercraft)</v>
      </c>
      <c r="J324" s="25" t="str">
        <f>IF(ISBLANK(Skills!I326)=true,Skills!H326,(CONCATENATE(Skills!H326," (",Skills!I326,")")))</f>
        <v>Hovercraft (B/R)</v>
      </c>
      <c r="K324" s="25" t="str">
        <f>IF(ISBLANK(Skills!L326)=true,Skills!K326,(CONCATENATE(Skills!K326," (",Skills!L326,")")))</f>
        <v>Automotive Mechanic (Hover)</v>
      </c>
    </row>
    <row r="325">
      <c r="I325" s="25" t="str">
        <f>IF(ISBLANK(Skills!F327)=true,(IF(ISBLANK(Skills!E327)=true,Skills!D327,(CONCATENATE(Skills!D327," (",Skills!E327,")")))),(CONCATENATE(Skills!D327," (",Skills!E327,") ",Skills!F327)))</f>
        <v/>
      </c>
      <c r="J325" s="25" t="str">
        <f>IF(ISBLANK(Skills!I327)=true,Skills!H327,(CONCATENATE(Skills!H327," (",Skills!I327,")")))</f>
        <v/>
      </c>
      <c r="K325" s="25" t="str">
        <f>IF(ISBLANK(Skills!L327)=true,Skills!K327,(CONCATENATE(Skills!K327," (",Skills!L327,")")))</f>
        <v>Automotive Mechanic (Anthroform)</v>
      </c>
    </row>
    <row r="326">
      <c r="I326" s="25" t="str">
        <f>IF(ISBLANK(Skills!F328)=true,(IF(ISBLANK(Skills!E328)=true,Skills!D328,(CONCATENATE(Skills!D328," (",Skills!E328,")")))),(CONCATENATE(Skills!D328," (",Skills!E328,") ",Skills!F328)))</f>
        <v/>
      </c>
      <c r="J326" s="25" t="str">
        <f>IF(ISBLANK(Skills!I328)=true,Skills!H328,(CONCATENATE(Skills!H328," (",Skills!I328,")")))</f>
        <v/>
      </c>
      <c r="K326" s="25" t="str">
        <f>IF(ISBLANK(Skills!L328)=true,Skills!K328,(CONCATENATE(Skills!K328," (",Skills!L328,")")))</f>
        <v>Automotive Mechanic (Tracked)</v>
      </c>
    </row>
    <row r="327">
      <c r="I327" s="25" t="str">
        <f>IF(ISBLANK(Skills!F329)=true,(IF(ISBLANK(Skills!E329)=true,Skills!D329,(CONCATENATE(Skills!D329," (",Skills!E329,")")))),(CONCATENATE(Skills!D329," (",Skills!E329,") ",Skills!F329)))</f>
        <v>Boat (B/R) (Motorboat)</v>
      </c>
      <c r="J327" s="25" t="str">
        <f>IF(ISBLANK(Skills!I329)=true,Skills!H329,(CONCATENATE(Skills!H329," (",Skills!I329,")")))</f>
        <v>Motorboat (B/R)</v>
      </c>
      <c r="K327" s="25" t="str">
        <f>IF(ISBLANK(Skills!L329)=true,Skills!K329,(CONCATENATE(Skills!K329," (",Skills!L329,")")))</f>
        <v>Nautical Mechanic (Motorboats)</v>
      </c>
    </row>
    <row r="328">
      <c r="I328" s="25" t="str">
        <f>IF(ISBLANK(Skills!F330)=true,(IF(ISBLANK(Skills!E330)=true,Skills!D330,(CONCATENATE(Skills!D330," (",Skills!E330,")")))),(CONCATENATE(Skills!D330," (",Skills!E330,") ",Skills!F330)))</f>
        <v>Boat (B/R) (Sailboat)</v>
      </c>
      <c r="J328" s="25" t="str">
        <f>IF(ISBLANK(Skills!I330)=true,Skills!H330,(CONCATENATE(Skills!H330," (",Skills!I330,")")))</f>
        <v>Sailboat (B/R)</v>
      </c>
      <c r="K328" s="25" t="str">
        <f>IF(ISBLANK(Skills!L330)=true,Skills!K330,(CONCATENATE(Skills!K330," (",Skills!L330,")")))</f>
        <v>Nautical Mechanic (Sailboats)</v>
      </c>
    </row>
    <row r="329">
      <c r="I329" s="25" t="str">
        <f>IF(ISBLANK(Skills!F331)=true,(IF(ISBLANK(Skills!E331)=true,Skills!D331,(CONCATENATE(Skills!D331," (",Skills!E331,")")))),(CONCATENATE(Skills!D331," (",Skills!E331,") ",Skills!F331)))</f>
        <v>Aircraft (B/R)</v>
      </c>
      <c r="J329" s="25" t="str">
        <f>IF(ISBLANK(Skills!I331)=true,Skills!H331,(CONCATENATE(Skills!H331," (",Skills!I331,")")))</f>
        <v/>
      </c>
      <c r="K329" s="25" t="str">
        <f>IF(ISBLANK(Skills!L331)=true,Skills!K331,(CONCATENATE(Skills!K331," (",Skills!L331,")")))</f>
        <v>Aeronautics Mechanic</v>
      </c>
    </row>
    <row r="330">
      <c r="I330" s="25" t="str">
        <f>IF(ISBLANK(Skills!F332)=true,(IF(ISBLANK(Skills!E332)=true,Skills!D332,(CONCATENATE(Skills!D332," (",Skills!E332,")")))),(CONCATENATE(Skills!D332," (",Skills!E332,") ",Skills!F332)))</f>
        <v>Aircraft (B/R) (Winged)</v>
      </c>
      <c r="J330" s="25" t="str">
        <f>IF(ISBLANK(Skills!I332)=true,Skills!H332,(CONCATENATE(Skills!H332," (",Skills!I332,")")))</f>
        <v>Winged (B/R)</v>
      </c>
      <c r="K330" s="25" t="str">
        <f>IF(ISBLANK(Skills!L332)=true,Skills!K332,(CONCATENATE(Skills!K332," (",Skills!L332,")")))</f>
        <v>Aeronautics Mechanic (Fixed Wing)</v>
      </c>
    </row>
    <row r="331">
      <c r="I331" s="25" t="str">
        <f>IF(ISBLANK(Skills!F333)=true,(IF(ISBLANK(Skills!E333)=true,Skills!D333,(CONCATENATE(Skills!D333," (",Skills!E333,")")))),(CONCATENATE(Skills!D333," (",Skills!E333,") ",Skills!F333)))</f>
        <v>Aircraft (B/R) (Rotor)</v>
      </c>
      <c r="J331" s="25" t="str">
        <f>IF(ISBLANK(Skills!I333)=true,Skills!H333,(CONCATENATE(Skills!H333," (",Skills!I333,")")))</f>
        <v>Rotor (B/R)</v>
      </c>
      <c r="K331" s="25" t="str">
        <f>IF(ISBLANK(Skills!L333)=true,Skills!K333,(CONCATENATE(Skills!K333," (",Skills!L333,")")))</f>
        <v>Aeronautics Mechanic (Rotary Wing)</v>
      </c>
    </row>
    <row r="332">
      <c r="I332" s="25" t="str">
        <f>IF(ISBLANK(Skills!F334)=true,(IF(ISBLANK(Skills!E334)=true,Skills!D334,(CONCATENATE(Skills!D334," (",Skills!E334,")")))),(CONCATENATE(Skills!D334," (",Skills!E334,") ",Skills!F334)))</f>
        <v>Aircraft (B/R) (Vectored Thrust)</v>
      </c>
      <c r="J332" s="25" t="str">
        <f>IF(ISBLANK(Skills!I334)=true,Skills!H334,(CONCATENATE(Skills!H334," (",Skills!I334,")")))</f>
        <v>Vectored Thrust (B/R)</v>
      </c>
      <c r="K332" s="25" t="str">
        <f>IF(ISBLANK(Skills!L334)=true,Skills!K334,(CONCATENATE(Skills!K334," (",Skills!L334,")")))</f>
        <v>Aeronautics Mechanic (Vector Thrust)</v>
      </c>
    </row>
    <row r="333">
      <c r="I333" s="25" t="str">
        <f>IF(ISBLANK(Skills!F335)=true,(IF(ISBLANK(Skills!E335)=true,Skills!D335,(CONCATENATE(Skills!D335," (",Skills!E335,")")))),(CONCATENATE(Skills!D335," (",Skills!E335,") ",Skills!F335)))</f>
        <v/>
      </c>
      <c r="J333" s="25" t="str">
        <f>IF(ISBLANK(Skills!I335)=true,Skills!H335,(CONCATENATE(Skills!H335," (",Skills!I335,")")))</f>
        <v>Ship (B/R)</v>
      </c>
      <c r="K333" s="25" t="str">
        <f>IF(ISBLANK(Skills!L335)=true,Skills!K335,(CONCATENATE(Skills!K335," (",Skills!L335,")")))</f>
        <v>Nautical Mechanic (Ship)</v>
      </c>
    </row>
    <row r="334">
      <c r="I334" s="25" t="str">
        <f>IF(ISBLANK(Skills!F336)=true,(IF(ISBLANK(Skills!E336)=true,Skills!D336,(CONCATENATE(Skills!D336," (",Skills!E336,")")))),(CONCATENATE(Skills!D336," (",Skills!E336,") ",Skills!F336)))</f>
        <v/>
      </c>
      <c r="J334" s="25" t="str">
        <f>IF(ISBLANK(Skills!I336)=true,Skills!H336,(CONCATENATE(Skills!H336," (",Skills!I336,")")))</f>
        <v>Submarine (B/R)</v>
      </c>
      <c r="K334" s="25" t="str">
        <f>IF(ISBLANK(Skills!L336)=true,Skills!K336,(CONCATENATE(Skills!K336," (",Skills!L336,")")))</f>
        <v>Nautical Mechanic (Submarine)</v>
      </c>
    </row>
    <row r="335">
      <c r="I335" s="25" t="str">
        <f>IF(ISBLANK(Skills!F337)=true,(IF(ISBLANK(Skills!E337)=true,Skills!D337,(CONCATENATE(Skills!D337," (",Skills!E337,")")))),(CONCATENATE(Skills!D337," (",Skills!E337,") ",Skills!F337)))</f>
        <v/>
      </c>
      <c r="J335" s="25" t="str">
        <f>IF(ISBLANK(Skills!I337)=true,Skills!H337,(CONCATENATE(Skills!H337," (",Skills!I337,")")))</f>
        <v>Lighter-than-Air Craft (B/R)</v>
      </c>
      <c r="K335" s="25" t="str">
        <f>IF(ISBLANK(Skills!L337)=true,Skills!K337,(CONCATENATE(Skills!K337," (",Skills!L337,")")))</f>
        <v>Aeronautics Mechanic (LTA (blimp))</v>
      </c>
    </row>
    <row r="336">
      <c r="I336" s="25" t="str">
        <f>IF(ISBLANK(Skills!F338)=true,(IF(ISBLANK(Skills!E338)=true,Skills!D338,(CONCATENATE(Skills!D338," (",Skills!E338,")")))),(CONCATENATE(Skills!D338," (",Skills!E338,") ",Skills!F338)))</f>
        <v/>
      </c>
      <c r="J336" s="25" t="str">
        <f>IF(ISBLANK(Skills!I338)=true,Skills!H338,(CONCATENATE(Skills!H338," (",Skills!I338,")")))</f>
        <v/>
      </c>
      <c r="K336" s="25" t="str">
        <f>IF(ISBLANK(Skills!L338)=true,Skills!K338,(CONCATENATE(Skills!K338," (",Skills!L338,")")))</f>
        <v>Aeronautics Mechanic (Aerospace)</v>
      </c>
    </row>
    <row r="337">
      <c r="I337" s="25" t="str">
        <f>IF(ISBLANK(Skills!F339)=true,(IF(ISBLANK(Skills!E339)=true,Skills!D339,(CONCATENATE(Skills!D339," (",Skills!E339,")")))),(CONCATENATE(Skills!D339," (",Skills!E339,") ",Skills!F339)))</f>
        <v/>
      </c>
      <c r="J337" s="25" t="str">
        <f>IF(ISBLANK(Skills!I339)=true,Skills!H339,(CONCATENATE(Skills!H339," (",Skills!I339,")")))</f>
        <v/>
      </c>
      <c r="K337" s="25" t="str">
        <f>IF(ISBLANK(Skills!L339)=true,Skills!K339,(CONCATENATE(Skills!K339," (",Skills!L339,")")))</f>
        <v>Aeronautics Mechanic (Tilt Wing)</v>
      </c>
    </row>
    <row r="338">
      <c r="I338" s="25" t="str">
        <f>IF(ISBLANK(Skills!F340)=true,(IF(ISBLANK(Skills!E340)=true,Skills!D340,(CONCATENATE(Skills!D340," (",Skills!E340,")")))),(CONCATENATE(Skills!D340," (",Skills!E340,") ",Skills!F341)))</f>
        <v>Biology (Botany)</v>
      </c>
      <c r="J338" s="25" t="str">
        <f>IF(ISBLANK(Skills!F340)=true,(IF(ISBLANK(Skills!E340)=true,Skills!D340,(CONCATENATE(Skills!D340," (",Skills!E340,")")))),(CONCATENATE(Skills!D340," (",Skills!E340,") ",Skills!F341)))</f>
        <v>Biology (Botany)</v>
      </c>
      <c r="K338" s="25" t="str">
        <f>IF(ISBLANK(Skills!F340)=true,(IF(ISBLANK(Skills!E340)=true,Skills!D340,(CONCATENATE(Skills!D340," (",Skills!E340,")")))),(CONCATENATE(Skills!D340," (",Skills!E340,") ",Skills!F341)))</f>
        <v>Biology (Botany)</v>
      </c>
    </row>
    <row r="339">
      <c r="I339" s="25" t="str">
        <f>IF(ISBLANK(Skills!F341)=true,(IF(ISBLANK(Skills!E341)=true,Skills!D341,(CONCATENATE(Skills!D341," (",Skills!E341,")")))),(CONCATENATE(Skills!D341," (",Skills!E341,") ",Skills!F342)))</f>
        <v>Biology (Medicine)</v>
      </c>
      <c r="J339" s="25" t="str">
        <f>IF(ISBLANK(Skills!F341)=true,(IF(ISBLANK(Skills!E341)=true,Skills!D341,(CONCATENATE(Skills!D341," (",Skills!E341,")")))),(CONCATENATE(Skills!D341," (",Skills!E341,") ",Skills!F342)))</f>
        <v>Biology (Medicine)</v>
      </c>
      <c r="K339" s="25" t="str">
        <f>IF(ISBLANK(Skills!F341)=true,(IF(ISBLANK(Skills!E341)=true,Skills!D341,(CONCATENATE(Skills!D341," (",Skills!E341,")")))),(CONCATENATE(Skills!D341," (",Skills!E341,") ",Skills!F342)))</f>
        <v>Biology (Medicine)</v>
      </c>
    </row>
    <row r="340">
      <c r="I340" s="25" t="str">
        <f>IF(ISBLANK(Skills!F342)=true,(IF(ISBLANK(Skills!E342)=true,Skills!D342,(CONCATENATE(Skills!D342," (",Skills!E342,")")))),(CONCATENATE(Skills!D342," (",Skills!E342,") ",Skills!F343)))</f>
        <v>Biology (Parabotany)</v>
      </c>
      <c r="J340" s="25" t="str">
        <f>IF(ISBLANK(Skills!F342)=true,(IF(ISBLANK(Skills!E342)=true,Skills!D342,(CONCATENATE(Skills!D342," (",Skills!E342,")")))),(CONCATENATE(Skills!D342," (",Skills!E342,") ",Skills!F343)))</f>
        <v>Biology (Parabotany)</v>
      </c>
      <c r="K340" s="25" t="str">
        <f>IF(ISBLANK(Skills!F342)=true,(IF(ISBLANK(Skills!E342)=true,Skills!D342,(CONCATENATE(Skills!D342," (",Skills!E342,")")))),(CONCATENATE(Skills!D342," (",Skills!E342,") ",Skills!F343)))</f>
        <v>Biology (Parabotany)</v>
      </c>
    </row>
    <row r="341">
      <c r="I341" s="25" t="str">
        <f>IF(ISBLANK(Skills!F343)=true,(IF(ISBLANK(Skills!E343)=true,Skills!D343,(CONCATENATE(Skills!D343," (",Skills!E343,")")))),(CONCATENATE(Skills!D343," (",Skills!E343,") ",Skills!F344)))</f>
        <v>Biology (Parazoology)</v>
      </c>
      <c r="J341" s="25" t="str">
        <f>IF(ISBLANK(Skills!F343)=true,(IF(ISBLANK(Skills!E343)=true,Skills!D343,(CONCATENATE(Skills!D343," (",Skills!E343,")")))),(CONCATENATE(Skills!D343," (",Skills!E343,") ",Skills!F344)))</f>
        <v>Biology (Parazoology)</v>
      </c>
      <c r="K341" s="25" t="str">
        <f>IF(ISBLANK(Skills!F343)=true,(IF(ISBLANK(Skills!E343)=true,Skills!D343,(CONCATENATE(Skills!D343," (",Skills!E343,")")))),(CONCATENATE(Skills!D343," (",Skills!E343,") ",Skills!F344)))</f>
        <v>Biology (Parazoology)</v>
      </c>
    </row>
    <row r="342">
      <c r="I342" s="25" t="str">
        <f>IF(ISBLANK(Skills!F344)=true,(IF(ISBLANK(Skills!E344)=true,Skills!D344,(CONCATENATE(Skills!D344," (",Skills!E344,")")))),(CONCATENATE(Skills!D344," (",Skills!E344,") ",Skills!F345)))</f>
        <v>Biology (Zoology)</v>
      </c>
      <c r="J342" s="25" t="str">
        <f>IF(ISBLANK(Skills!F344)=true,(IF(ISBLANK(Skills!E344)=true,Skills!D344,(CONCATENATE(Skills!D344," (",Skills!E344,")")))),(CONCATENATE(Skills!D344," (",Skills!E344,") ",Skills!F345)))</f>
        <v>Biology (Zoology)</v>
      </c>
      <c r="K342" s="25" t="str">
        <f>IF(ISBLANK(Skills!F344)=true,(IF(ISBLANK(Skills!E344)=true,Skills!D344,(CONCATENATE(Skills!D344," (",Skills!E344,")")))),(CONCATENATE(Skills!D344," (",Skills!E344,") ",Skills!F345)))</f>
        <v>Biology (Zoology)</v>
      </c>
    </row>
    <row r="343">
      <c r="I343" s="25" t="str">
        <f>IF(ISBLANK(Skills!F345)=true,(IF(ISBLANK(Skills!E345)=true,Skills!D345,(CONCATENATE(Skills!D345," (",Skills!E345,")")))),(CONCATENATE(Skills!D345," (",Skills!E345,") ",Skills!F346)))</f>
        <v>Computer Technology (Hardware) Microcomputers</v>
      </c>
      <c r="J343" s="25" t="str">
        <f>IF(ISBLANK(Skills!F345)=true,(IF(ISBLANK(Skills!E345)=true,Skills!D345,(CONCATENATE(Skills!D345," (",Skills!E345,")")))),(CONCATENATE(Skills!D345," (",Skills!E345,") ",Skills!F346)))</f>
        <v>Computer Technology (Hardware) Microcomputers</v>
      </c>
      <c r="K343" s="25" t="str">
        <f>IF(ISBLANK(Skills!F345)=true,(IF(ISBLANK(Skills!E345)=true,Skills!D345,(CONCATENATE(Skills!D345," (",Skills!E345,")")))),(CONCATENATE(Skills!D345," (",Skills!E345,") ",Skills!F346)))</f>
        <v>Computer Technology (Hardware) Microcomputers</v>
      </c>
    </row>
    <row r="344">
      <c r="I344" s="25" t="str">
        <f>IF(ISBLANK(Skills!F346)=true,(IF(ISBLANK(Skills!E346)=true,Skills!D346,(CONCATENATE(Skills!D346," (",Skills!E346,")")))),(CONCATENATE(Skills!D346," (",Skills!E346,") ",Skills!F347)))</f>
        <v>Computer Technology (Hardware) Interface Technology</v>
      </c>
      <c r="J344" s="25" t="str">
        <f>IF(ISBLANK(Skills!F346)=true,(IF(ISBLANK(Skills!E346)=true,Skills!D346,(CONCATENATE(Skills!D346," (",Skills!E346,")")))),(CONCATENATE(Skills!D346," (",Skills!E346,") ",Skills!F347)))</f>
        <v>Computer Technology (Hardware) Interface Technology</v>
      </c>
      <c r="K344" s="25" t="str">
        <f>IF(ISBLANK(Skills!F346)=true,(IF(ISBLANK(Skills!E346)=true,Skills!D346,(CONCATENATE(Skills!D346," (",Skills!E346,")")))),(CONCATENATE(Skills!D346," (",Skills!E346,") ",Skills!F347)))</f>
        <v>Computer Technology (Hardware) Interface Technology</v>
      </c>
    </row>
    <row r="345">
      <c r="I345" s="25" t="str">
        <f>IF(ISBLANK(Skills!F347)=true,(IF(ISBLANK(Skills!E347)=true,Skills!D347,(CONCATENATE(Skills!D347," (",Skills!E347,")")))),(CONCATENATE(Skills!D347," (",Skills!E347,") ",Skills!F348)))</f>
        <v>Computer Technology (Hardware) Implant Technology</v>
      </c>
      <c r="J345" s="25" t="str">
        <f>IF(ISBLANK(Skills!F347)=true,(IF(ISBLANK(Skills!E347)=true,Skills!D347,(CONCATENATE(Skills!D347," (",Skills!E347,")")))),(CONCATENATE(Skills!D347," (",Skills!E347,") ",Skills!F348)))</f>
        <v>Computer Technology (Hardware) Implant Technology</v>
      </c>
      <c r="K345" s="25" t="str">
        <f>IF(ISBLANK(Skills!F347)=true,(IF(ISBLANK(Skills!E347)=true,Skills!D347,(CONCATENATE(Skills!D347," (",Skills!E347,")")))),(CONCATENATE(Skills!D347," (",Skills!E347,") ",Skills!F348)))</f>
        <v>Computer Technology (Hardware) Implant Technology</v>
      </c>
    </row>
    <row r="346">
      <c r="I346" s="25" t="str">
        <f>IF(ISBLANK(Skills!F348)=true,(IF(ISBLANK(Skills!E348)=true,Skills!D348,(CONCATENATE(Skills!D348," (",Skills!E348,")")))),(CONCATENATE(Skills!D348," (",Skills!E348,") ",Skills!F349)))</f>
        <v>Computer Technology (Hardware) </v>
      </c>
      <c r="J346" s="25" t="str">
        <f>IF(ISBLANK(Skills!F348)=true,(IF(ISBLANK(Skills!E348)=true,Skills!D348,(CONCATENATE(Skills!D348," (",Skills!E348,")")))),(CONCATENATE(Skills!D348," (",Skills!E348,") ",Skills!F349)))</f>
        <v>Computer Technology (Hardware) </v>
      </c>
      <c r="K346" s="25" t="str">
        <f>IF(ISBLANK(Skills!F348)=true,(IF(ISBLANK(Skills!E348)=true,Skills!D348,(CONCATENATE(Skills!D348," (",Skills!E348,")")))),(CONCATENATE(Skills!D348," (",Skills!E348,") ",Skills!F349)))</f>
        <v>Computer Technology (Hardware) </v>
      </c>
    </row>
    <row r="347">
      <c r="I347" s="25" t="str">
        <f>IF(ISBLANK(Skills!F349)=true,(IF(ISBLANK(Skills!E349)=true,Skills!D349,(CONCATENATE(Skills!D349," (",Skills!E349,")")))),(CONCATENATE(Skills!D349," (",Skills!E349,") ",Skills!F350)))</f>
        <v>Computer Technology (Matrix Theory)</v>
      </c>
      <c r="J347" s="25" t="str">
        <f>IF(ISBLANK(Skills!F349)=true,(IF(ISBLANK(Skills!E349)=true,Skills!D349,(CONCATENATE(Skills!D349," (",Skills!E349,")")))),(CONCATENATE(Skills!D349," (",Skills!E349,") ",Skills!F350)))</f>
        <v>Computer Technology (Matrix Theory)</v>
      </c>
      <c r="K347" s="25" t="str">
        <f>IF(ISBLANK(Skills!F349)=true,(IF(ISBLANK(Skills!E349)=true,Skills!D349,(CONCATENATE(Skills!D349," (",Skills!E349,")")))),(CONCATENATE(Skills!D349," (",Skills!E349,") ",Skills!F350)))</f>
        <v>Computer Technology (Matrix Theory)</v>
      </c>
    </row>
    <row r="348">
      <c r="I348" s="25" t="str">
        <f>IF(ISBLANK(Skills!F350)=true,(IF(ISBLANK(Skills!E350)=true,Skills!D350,(CONCATENATE(Skills!D350," (",Skills!E350,")")))),(CONCATENATE(Skills!D350," (",Skills!E350,") ",Skills!F351)))</f>
        <v>Computer Technology (Software) Matrix Programming</v>
      </c>
      <c r="J348" s="25" t="str">
        <f>IF(ISBLANK(Skills!F350)=true,(IF(ISBLANK(Skills!E350)=true,Skills!D350,(CONCATENATE(Skills!D350," (",Skills!E350,")")))),(CONCATENATE(Skills!D350," (",Skills!E350,") ",Skills!F351)))</f>
        <v>Computer Technology (Software) Matrix Programming</v>
      </c>
      <c r="K348" s="25" t="str">
        <f>IF(ISBLANK(Skills!F350)=true,(IF(ISBLANK(Skills!E350)=true,Skills!D350,(CONCATENATE(Skills!D350," (",Skills!E350,")")))),(CONCATENATE(Skills!D350," (",Skills!E350,") ",Skills!F351)))</f>
        <v>Computer Technology (Software) Matrix Programming</v>
      </c>
    </row>
    <row r="349">
      <c r="I349" s="25" t="str">
        <f>IF(ISBLANK(Skills!F351)=true,(IF(ISBLANK(Skills!E351)=true,Skills!D351,(CONCATENATE(Skills!D351," (",Skills!E351,")")))),(CONCATENATE(Skills!D351," (",Skills!E351,") ",Skills!F352)))</f>
        <v>Computer Technology (Software) Non-Matrix Programming</v>
      </c>
      <c r="J349" s="25" t="str">
        <f>IF(ISBLANK(Skills!F351)=true,(IF(ISBLANK(Skills!E351)=true,Skills!D351,(CONCATENATE(Skills!D351," (",Skills!E351,")")))),(CONCATENATE(Skills!D351," (",Skills!E351,") ",Skills!F352)))</f>
        <v>Computer Technology (Software) Non-Matrix Programming</v>
      </c>
      <c r="K349" s="25" t="str">
        <f>IF(ISBLANK(Skills!F351)=true,(IF(ISBLANK(Skills!E351)=true,Skills!D351,(CONCATENATE(Skills!D351," (",Skills!E351,")")))),(CONCATENATE(Skills!D351," (",Skills!E351,") ",Skills!F352)))</f>
        <v>Computer Technology (Software) Non-Matrix Programming</v>
      </c>
    </row>
    <row r="350">
      <c r="I350" s="25" t="str">
        <f>IF(ISBLANK(Skills!F352)=true,(IF(ISBLANK(Skills!E352)=true,Skills!D352,(CONCATENATE(Skills!D352," (",Skills!E352,")")))),(CONCATENATE(Skills!D352," (",Skills!E352,") ",Skills!F353)))</f>
        <v>Computer Technology (Software) Interface Programming</v>
      </c>
      <c r="J350" s="25" t="str">
        <f>IF(ISBLANK(Skills!F352)=true,(IF(ISBLANK(Skills!E352)=true,Skills!D352,(CONCATENATE(Skills!D352," (",Skills!E352,")")))),(CONCATENATE(Skills!D352," (",Skills!E352,") ",Skills!F353)))</f>
        <v>Computer Technology (Software) Interface Programming</v>
      </c>
      <c r="K350" s="25" t="str">
        <f>IF(ISBLANK(Skills!F352)=true,(IF(ISBLANK(Skills!E352)=true,Skills!D352,(CONCATENATE(Skills!D352," (",Skills!E352,")")))),(CONCATENATE(Skills!D352," (",Skills!E352,") ",Skills!F353)))</f>
        <v>Computer Technology (Software) Interface Programming</v>
      </c>
    </row>
    <row r="351">
      <c r="I351" s="25" t="str">
        <f>IF(ISBLANK(Skills!F353)=true,(IF(ISBLANK(Skills!E353)=true,Skills!D353,(CONCATENATE(Skills!D353," (",Skills!E353,")")))),(CONCATENATE(Skills!D353," (",Skills!E353,") ",Skills!F354)))</f>
        <v>Computer Technology (Software) Implant Programming</v>
      </c>
      <c r="J351" s="25" t="str">
        <f>IF(ISBLANK(Skills!F353)=true,(IF(ISBLANK(Skills!E353)=true,Skills!D353,(CONCATENATE(Skills!D353," (",Skills!E353,")")))),(CONCATENATE(Skills!D353," (",Skills!E353,") ",Skills!F354)))</f>
        <v>Computer Technology (Software) Implant Programming</v>
      </c>
      <c r="K351" s="25" t="str">
        <f>IF(ISBLANK(Skills!F353)=true,(IF(ISBLANK(Skills!E353)=true,Skills!D353,(CONCATENATE(Skills!D353," (",Skills!E353,")")))),(CONCATENATE(Skills!D353," (",Skills!E353,") ",Skills!F354)))</f>
        <v>Computer Technology (Software) Implant Programming</v>
      </c>
    </row>
    <row r="352">
      <c r="I352" s="25" t="str">
        <f>IF(ISBLANK(Skills!F354)=true,(IF(ISBLANK(Skills!E354)=true,Skills!D354,(CONCATENATE(Skills!D354," (",Skills!E354,")")))),(CONCATENATE(Skills!D354," (",Skills!E354,") ",Skills!F355)))</f>
        <v>Computer Technology (Software) Specific Device</v>
      </c>
      <c r="J352" s="25" t="str">
        <f>IF(ISBLANK(Skills!F354)=true,(IF(ISBLANK(Skills!E354)=true,Skills!D354,(CONCATENATE(Skills!D354," (",Skills!E354,")")))),(CONCATENATE(Skills!D354," (",Skills!E354,") ",Skills!F355)))</f>
        <v>Computer Technology (Software) Specific Device</v>
      </c>
      <c r="K352" s="25" t="str">
        <f>IF(ISBLANK(Skills!F354)=true,(IF(ISBLANK(Skills!E354)=true,Skills!D354,(CONCATENATE(Skills!D354," (",Skills!E354,")")))),(CONCATENATE(Skills!D354," (",Skills!E354,") ",Skills!F355)))</f>
        <v>Computer Technology (Software) Specific Device</v>
      </c>
    </row>
    <row r="353">
      <c r="I353" s="25" t="str">
        <f>IF(ISBLANK(Skills!F355)=true,(IF(ISBLANK(Skills!E355)=true,Skills!D355,(CONCATENATE(Skills!D355," (",Skills!E355,")")))),(CONCATENATE(Skills!D355," (",Skills!E355,") ",Skills!F356)))</f>
        <v>Cybertechnology (Bodyware) Specific Device</v>
      </c>
      <c r="J353" s="25" t="str">
        <f>IF(ISBLANK(Skills!F355)=true,(IF(ISBLANK(Skills!E355)=true,Skills!D355,(CONCATENATE(Skills!D355," (",Skills!E355,")")))),(CONCATENATE(Skills!D355," (",Skills!E355,") ",Skills!F356)))</f>
        <v>Cybertechnology (Bodyware) Specific Device</v>
      </c>
      <c r="K353" s="25" t="str">
        <f>IF(ISBLANK(Skills!F355)=true,(IF(ISBLANK(Skills!E355)=true,Skills!D355,(CONCATENATE(Skills!D355," (",Skills!E355,")")))),(CONCATENATE(Skills!D355," (",Skills!E355,") ",Skills!F356)))</f>
        <v>Cybertechnology (Bodyware) Specific Device</v>
      </c>
    </row>
    <row r="354">
      <c r="I354" s="25" t="str">
        <f>IF(ISBLANK(Skills!F356)=true,(IF(ISBLANK(Skills!E356)=true,Skills!D356,(CONCATENATE(Skills!D356," (",Skills!E356,")")))),(CONCATENATE(Skills!D356," (",Skills!E356,") ",Skills!F357)))</f>
        <v>Cybertechnology (Headware) Hermetic</v>
      </c>
      <c r="J354" s="25" t="str">
        <f>IF(ISBLANK(Skills!F356)=true,(IF(ISBLANK(Skills!E356)=true,Skills!D356,(CONCATENATE(Skills!D356," (",Skills!E356,")")))),(CONCATENATE(Skills!D356," (",Skills!E356,") ",Skills!F357)))</f>
        <v>Cybertechnology (Headware) Hermetic</v>
      </c>
      <c r="K354" s="25" t="str">
        <f>IF(ISBLANK(Skills!F356)=true,(IF(ISBLANK(Skills!E356)=true,Skills!D356,(CONCATENATE(Skills!D356," (",Skills!E356,")")))),(CONCATENATE(Skills!D356," (",Skills!E356,") ",Skills!F357)))</f>
        <v>Cybertechnology (Headware) Hermetic</v>
      </c>
    </row>
    <row r="355">
      <c r="I355" s="25" t="str">
        <f>IF(ISBLANK(Skills!F357)=true,(IF(ISBLANK(Skills!E357)=true,Skills!D357,(CONCATENATE(Skills!D357," (",Skills!E357,")")))),(CONCATENATE(Skills!D357," (",Skills!E357,") ",Skills!F358)))</f>
        <v>Magical Theory (Design) Shamanic</v>
      </c>
      <c r="J355" s="25" t="str">
        <f>IF(ISBLANK(Skills!F357)=true,(IF(ISBLANK(Skills!E357)=true,Skills!D357,(CONCATENATE(Skills!D357," (",Skills!E357,")")))),(CONCATENATE(Skills!D357," (",Skills!E357,") ",Skills!F358)))</f>
        <v>Magical Theory (Design) Shamanic</v>
      </c>
      <c r="K355" s="25" t="str">
        <f>IF(ISBLANK(Skills!F357)=true,(IF(ISBLANK(Skills!E357)=true,Skills!D357,(CONCATENATE(Skills!D357," (",Skills!E357,")")))),(CONCATENATE(Skills!D357," (",Skills!E357,") ",Skills!F358)))</f>
        <v>Magical Theory (Design) Shamanic</v>
      </c>
    </row>
    <row r="356">
      <c r="I356" s="25" t="str">
        <f>IF(ISBLANK(Skills!F358)=true,(IF(ISBLANK(Skills!E358)=true,Skills!D358,(CONCATENATE(Skills!D358," (",Skills!E358,")")))),(CONCATENATE(Skills!D358," (",Skills!E358,") ",Skills!F359)))</f>
        <v>Magical Theory (Design) By Continent</v>
      </c>
      <c r="J356" s="25" t="str">
        <f>IF(ISBLANK(Skills!F358)=true,(IF(ISBLANK(Skills!E358)=true,Skills!D358,(CONCATENATE(Skills!D358," (",Skills!E358,")")))),(CONCATENATE(Skills!D358," (",Skills!E358,") ",Skills!F359)))</f>
        <v>Magical Theory (Design) By Continent</v>
      </c>
      <c r="K356" s="25" t="str">
        <f>IF(ISBLANK(Skills!F358)=true,(IF(ISBLANK(Skills!E358)=true,Skills!D358,(CONCATENATE(Skills!D358," (",Skills!E358,")")))),(CONCATENATE(Skills!D358," (",Skills!E358,") ",Skills!F359)))</f>
        <v>Magical Theory (Design) By Continent</v>
      </c>
    </row>
    <row r="357">
      <c r="I357" s="25" t="str">
        <f>IF(ISBLANK(Skills!F359)=true,(IF(ISBLANK(Skills!E359)=true,Skills!D359,(CONCATENATE(Skills!D359," (",Skills!E359,")")))),(CONCATENATE(Skills!D359," (",Skills!E359,") ",Skills!F360)))</f>
        <v>Magical Theory (History) By Continent or Period</v>
      </c>
      <c r="J357" s="25" t="str">
        <f>IF(ISBLANK(Skills!F359)=true,(IF(ISBLANK(Skills!E359)=true,Skills!D359,(CONCATENATE(Skills!D359," (",Skills!E359,")")))),(CONCATENATE(Skills!D359," (",Skills!E359,") ",Skills!F360)))</f>
        <v>Magical Theory (History) By Continent or Period</v>
      </c>
      <c r="K357" s="25" t="str">
        <f>IF(ISBLANK(Skills!F359)=true,(IF(ISBLANK(Skills!E359)=true,Skills!D359,(CONCATENATE(Skills!D359," (",Skills!E359,")")))),(CONCATENATE(Skills!D359," (",Skills!E359,") ",Skills!F360)))</f>
        <v>Magical Theory (History) By Continent or Period</v>
      </c>
    </row>
    <row r="358">
      <c r="I358" s="25" t="str">
        <f>IF(ISBLANK(Skills!F360)=true,(IF(ISBLANK(Skills!E360)=true,Skills!D360,(CONCATENATE(Skills!D360," (",Skills!E360,")")))),(CONCATENATE(Skills!D360," (",Skills!E360,") ",Skills!F361)))</f>
        <v>Military Theory (Military History) Air</v>
      </c>
      <c r="J358" s="25" t="str">
        <f>IF(ISBLANK(Skills!F360)=true,(IF(ISBLANK(Skills!E360)=true,Skills!D360,(CONCATENATE(Skills!D360," (",Skills!E360,")")))),(CONCATENATE(Skills!D360," (",Skills!E360,") ",Skills!F361)))</f>
        <v>Military Theory (Military History) Air</v>
      </c>
      <c r="K358" s="25" t="str">
        <f>IF(ISBLANK(Skills!F360)=true,(IF(ISBLANK(Skills!E360)=true,Skills!D360,(CONCATENATE(Skills!D360," (",Skills!E360,")")))),(CONCATENATE(Skills!D360," (",Skills!E360,") ",Skills!F361)))</f>
        <v>Military Theory (Military History) Air</v>
      </c>
    </row>
    <row r="359">
      <c r="I359" s="25" t="str">
        <f>IF(ISBLANK(Skills!F361)=true,(IF(ISBLANK(Skills!E361)=true,Skills!D361,(CONCATENATE(Skills!D361," (",Skills!E361,")")))),(CONCATENATE(Skills!D361," (",Skills!E361,") ",Skills!F362)))</f>
        <v>Military Theory (Tactics) Land</v>
      </c>
      <c r="J359" s="25" t="str">
        <f>IF(ISBLANK(Skills!F361)=true,(IF(ISBLANK(Skills!E361)=true,Skills!D361,(CONCATENATE(Skills!D361," (",Skills!E361,")")))),(CONCATENATE(Skills!D361," (",Skills!E361,") ",Skills!F362)))</f>
        <v>Military Theory (Tactics) Land</v>
      </c>
      <c r="K359" s="25" t="str">
        <f>IF(ISBLANK(Skills!F361)=true,(IF(ISBLANK(Skills!E361)=true,Skills!D361,(CONCATENATE(Skills!D361," (",Skills!E361,")")))),(CONCATENATE(Skills!D361," (",Skills!E361,") ",Skills!F362)))</f>
        <v>Military Theory (Tactics) Land</v>
      </c>
    </row>
    <row r="360">
      <c r="I360" s="25" t="str">
        <f>IF(ISBLANK(Skills!F362)=true,(IF(ISBLANK(Skills!E362)=true,Skills!D362,(CONCATENATE(Skills!D362," (",Skills!E362,")")))),(CONCATENATE(Skills!D362," (",Skills!E362,") ",Skills!F363)))</f>
        <v>Military Theory (Tactics) Sea</v>
      </c>
      <c r="J360" s="25" t="str">
        <f>IF(ISBLANK(Skills!F362)=true,(IF(ISBLANK(Skills!E362)=true,Skills!D362,(CONCATENATE(Skills!D362," (",Skills!E362,")")))),(CONCATENATE(Skills!D362," (",Skills!E362,") ",Skills!F363)))</f>
        <v>Military Theory (Tactics) Sea</v>
      </c>
      <c r="K360" s="25" t="str">
        <f>IF(ISBLANK(Skills!F362)=true,(IF(ISBLANK(Skills!E362)=true,Skills!D362,(CONCATENATE(Skills!D362," (",Skills!E362,")")))),(CONCATENATE(Skills!D362," (",Skills!E362,") ",Skills!F363)))</f>
        <v>Military Theory (Tactics) Sea</v>
      </c>
    </row>
    <row r="361">
      <c r="I361" s="25" t="str">
        <f>IF(ISBLANK(Skills!F363)=true,(IF(ISBLANK(Skills!E363)=true,Skills!D363,(CONCATENATE(Skills!D363," (",Skills!E363,")")))),(CONCATENATE(Skills!D363," (",Skills!E363,") ",Skills!F364)))</f>
        <v>Military Theory (Tactics) Magical</v>
      </c>
      <c r="J361" s="25" t="str">
        <f>IF(ISBLANK(Skills!F363)=true,(IF(ISBLANK(Skills!E363)=true,Skills!D363,(CONCATENATE(Skills!D363," (",Skills!E363,")")))),(CONCATENATE(Skills!D363," (",Skills!E363,") ",Skills!F364)))</f>
        <v>Military Theory (Tactics) Magical</v>
      </c>
      <c r="K361" s="25" t="str">
        <f>IF(ISBLANK(Skills!F363)=true,(IF(ISBLANK(Skills!E363)=true,Skills!D363,(CONCATENATE(Skills!D363," (",Skills!E363,")")))),(CONCATENATE(Skills!D363," (",Skills!E363,") ",Skills!F364)))</f>
        <v>Military Theory (Tactics) Magical</v>
      </c>
    </row>
    <row r="362">
      <c r="I362" s="25" t="str">
        <f>IF(ISBLANK(Skills!F364)=true,(IF(ISBLANK(Skills!E364)=true,Skills!D364,(CONCATENATE(Skills!D364," (",Skills!E364,")")))),(CONCATENATE(Skills!D364," (",Skills!E364,") ",Skills!F365)))</f>
        <v>Military Theory (Tactics) Matrix</v>
      </c>
      <c r="J362" s="25" t="str">
        <f>IF(ISBLANK(Skills!F364)=true,(IF(ISBLANK(Skills!E364)=true,Skills!D364,(CONCATENATE(Skills!D364," (",Skills!E364,")")))),(CONCATENATE(Skills!D364," (",Skills!E364,") ",Skills!F365)))</f>
        <v>Military Theory (Tactics) Matrix</v>
      </c>
      <c r="K362" s="25" t="str">
        <f>IF(ISBLANK(Skills!F364)=true,(IF(ISBLANK(Skills!E364)=true,Skills!D364,(CONCATENATE(Skills!D364," (",Skills!E364,")")))),(CONCATENATE(Skills!D364," (",Skills!E364,") ",Skills!F365)))</f>
        <v>Military Theory (Tactics) Matrix</v>
      </c>
    </row>
    <row r="363">
      <c r="I363" s="25" t="str">
        <f>IF(ISBLANK(Skills!F365)=true,(IF(ISBLANK(Skills!E365)=true,Skills!D365,(CONCATENATE(Skills!D365," (",Skills!E365,")")))),(CONCATENATE(Skills!D365," (",Skills!E365,") ",Skills!F366)))</f>
        <v>Military Theory (Tactics) </v>
      </c>
      <c r="J363" s="25" t="str">
        <f>IF(ISBLANK(Skills!F365)=true,(IF(ISBLANK(Skills!E365)=true,Skills!D365,(CONCATENATE(Skills!D365," (",Skills!E365,")")))),(CONCATENATE(Skills!D365," (",Skills!E365,") ",Skills!F366)))</f>
        <v>Military Theory (Tactics) </v>
      </c>
      <c r="K363" s="25" t="str">
        <f>IF(ISBLANK(Skills!F365)=true,(IF(ISBLANK(Skills!E365)=true,Skills!D365,(CONCATENATE(Skills!D365," (",Skills!E365,")")))),(CONCATENATE(Skills!D365," (",Skills!E365,") ",Skills!F366)))</f>
        <v>Military Theory (Tactics) </v>
      </c>
    </row>
    <row r="364">
      <c r="I364" s="25" t="str">
        <f>IF(ISBLANK(Skills!F366)=true,(IF(ISBLANK(Skills!E366)=true,Skills!D366,(CONCATENATE(Skills!D366," (",Skills!E366,")")))),(CONCATENATE(Skills!D366," (",Skills!E366,") ",Skills!F367)))</f>
        <v>Physical Sciences (Chemistry)</v>
      </c>
      <c r="J364" s="25" t="str">
        <f>IF(ISBLANK(Skills!F366)=true,(IF(ISBLANK(Skills!E366)=true,Skills!D366,(CONCATENATE(Skills!D366," (",Skills!E366,")")))),(CONCATENATE(Skills!D366," (",Skills!E366,") ",Skills!F367)))</f>
        <v>Physical Sciences (Chemistry)</v>
      </c>
      <c r="K364" s="25" t="str">
        <f>IF(ISBLANK(Skills!F366)=true,(IF(ISBLANK(Skills!E366)=true,Skills!D366,(CONCATENATE(Skills!D366," (",Skills!E366,")")))),(CONCATENATE(Skills!D366," (",Skills!E366,") ",Skills!F367)))</f>
        <v>Physical Sciences (Chemistry)</v>
      </c>
    </row>
    <row r="365">
      <c r="I365" s="25" t="str">
        <f>IF(ISBLANK(Skills!F367)=true,(IF(ISBLANK(Skills!E367)=true,Skills!D367,(CONCATENATE(Skills!D367," (",Skills!E367,")")))),(CONCATENATE(Skills!D367," (",Skills!E367,") ",Skills!F368)))</f>
        <v>Physical Sciences (Engineering)</v>
      </c>
      <c r="J365" s="25" t="str">
        <f>IF(ISBLANK(Skills!F367)=true,(IF(ISBLANK(Skills!E367)=true,Skills!D367,(CONCATENATE(Skills!D367," (",Skills!E367,")")))),(CONCATENATE(Skills!D367," (",Skills!E367,") ",Skills!F368)))</f>
        <v>Physical Sciences (Engineering)</v>
      </c>
      <c r="K365" s="25" t="str">
        <f>IF(ISBLANK(Skills!F367)=true,(IF(ISBLANK(Skills!E367)=true,Skills!D367,(CONCATENATE(Skills!D367," (",Skills!E367,")")))),(CONCATENATE(Skills!D367," (",Skills!E367,") ",Skills!F368)))</f>
        <v>Physical Sciences (Engineering)</v>
      </c>
    </row>
    <row r="366">
      <c r="I366" s="25" t="str">
        <f>IF(ISBLANK(Skills!F368)=true,(IF(ISBLANK(Skills!E368)=true,Skills!D368,(CONCATENATE(Skills!D368," (",Skills!E368,")")))),(CONCATENATE(Skills!D368," (",Skills!E368,") ",Skills!F369)))</f>
        <v>Physical Sciences (Geology)</v>
      </c>
      <c r="J366" s="25" t="str">
        <f>IF(ISBLANK(Skills!F368)=true,(IF(ISBLANK(Skills!E368)=true,Skills!D368,(CONCATENATE(Skills!D368," (",Skills!E368,")")))),(CONCATENATE(Skills!D368," (",Skills!E368,") ",Skills!F369)))</f>
        <v>Physical Sciences (Geology)</v>
      </c>
      <c r="K366" s="25" t="str">
        <f>IF(ISBLANK(Skills!F368)=true,(IF(ISBLANK(Skills!E368)=true,Skills!D368,(CONCATENATE(Skills!D368," (",Skills!E368,")")))),(CONCATENATE(Skills!D368," (",Skills!E368,") ",Skills!F369)))</f>
        <v>Physical Sciences (Geology)</v>
      </c>
    </row>
    <row r="367">
      <c r="I367" s="25" t="str">
        <f>IF(ISBLANK(Skills!F369)=true,(IF(ISBLANK(Skills!E369)=true,Skills!D369,(CONCATENATE(Skills!D369," (",Skills!E369,")")))),(CONCATENATE(Skills!D369," (",Skills!E369,") ",Skills!F370)))</f>
        <v>Physical Sciences (Physics)</v>
      </c>
      <c r="J367" s="25" t="str">
        <f>IF(ISBLANK(Skills!F369)=true,(IF(ISBLANK(Skills!E369)=true,Skills!D369,(CONCATENATE(Skills!D369," (",Skills!E369,")")))),(CONCATENATE(Skills!D369," (",Skills!E369,") ",Skills!F370)))</f>
        <v>Physical Sciences (Physics)</v>
      </c>
      <c r="K367" s="25" t="str">
        <f>IF(ISBLANK(Skills!F369)=true,(IF(ISBLANK(Skills!E369)=true,Skills!D369,(CONCATENATE(Skills!D369," (",Skills!E369,")")))),(CONCATENATE(Skills!D369," (",Skills!E369,") ",Skills!F370)))</f>
        <v>Physical Sciences (Physics)</v>
      </c>
    </row>
    <row r="368">
      <c r="I368" s="25" t="str">
        <f>IF(ISBLANK(Skills!F370)=true,(IF(ISBLANK(Skills!E370)=true,Skills!D370,(CONCATENATE(Skills!D370," (",Skills!E370,")")))),(CONCATENATE(Skills!D370," (",Skills!E370,") ",Skills!F371)))</f>
        <v>Psychology (Deviant Behavior)</v>
      </c>
      <c r="J368" s="25" t="str">
        <f>IF(ISBLANK(Skills!F370)=true,(IF(ISBLANK(Skills!E370)=true,Skills!D370,(CONCATENATE(Skills!D370," (",Skills!E370,")")))),(CONCATENATE(Skills!D370," (",Skills!E370,") ",Skills!F371)))</f>
        <v>Psychology (Deviant Behavior)</v>
      </c>
      <c r="K368" s="25" t="str">
        <f>IF(ISBLANK(Skills!F370)=true,(IF(ISBLANK(Skills!E370)=true,Skills!D370,(CONCATENATE(Skills!D370," (",Skills!E370,")")))),(CONCATENATE(Skills!D370," (",Skills!E370,") ",Skills!F371)))</f>
        <v>Psychology (Deviant Behavior)</v>
      </c>
    </row>
    <row r="369">
      <c r="I369" s="25" t="str">
        <f>IF(ISBLANK(Skills!F371)=true,(IF(ISBLANK(Skills!E371)=true,Skills!D371,(CONCATENATE(Skills!D371," (",Skills!E371,")")))),(CONCATENATE(Skills!D371," (",Skills!E371,") ",Skills!F372)))</f>
        <v>Psychology (Group Behavior)</v>
      </c>
      <c r="J369" s="25" t="str">
        <f>IF(ISBLANK(Skills!F371)=true,(IF(ISBLANK(Skills!E371)=true,Skills!D371,(CONCATENATE(Skills!D371," (",Skills!E371,")")))),(CONCATENATE(Skills!D371," (",Skills!E371,") ",Skills!F372)))</f>
        <v>Psychology (Group Behavior)</v>
      </c>
      <c r="K369" s="25" t="str">
        <f>IF(ISBLANK(Skills!F371)=true,(IF(ISBLANK(Skills!E371)=true,Skills!D371,(CONCATENATE(Skills!D371," (",Skills!E371,")")))),(CONCATENATE(Skills!D371," (",Skills!E371,") ",Skills!F372)))</f>
        <v>Psychology (Group Behavior)</v>
      </c>
    </row>
    <row r="370">
      <c r="I370" s="25" t="str">
        <f>IF(ISBLANK(Skills!F372)=true,(IF(ISBLANK(Skills!E372)=true,Skills!D372,(CONCATENATE(Skills!D372," (",Skills!E372,")")))),(CONCATENATE(Skills!D372," (",Skills!E372,") ",Skills!F373)))</f>
        <v>Psychology (Individual Behavior)</v>
      </c>
      <c r="J370" s="25" t="str">
        <f>IF(ISBLANK(Skills!F372)=true,(IF(ISBLANK(Skills!E372)=true,Skills!D372,(CONCATENATE(Skills!D372," (",Skills!E372,")")))),(CONCATENATE(Skills!D372," (",Skills!E372,") ",Skills!F373)))</f>
        <v>Psychology (Individual Behavior)</v>
      </c>
      <c r="K370" s="25" t="str">
        <f>IF(ISBLANK(Skills!F372)=true,(IF(ISBLANK(Skills!E372)=true,Skills!D372,(CONCATENATE(Skills!D372," (",Skills!E372,")")))),(CONCATENATE(Skills!D372," (",Skills!E372,") ",Skills!F373)))</f>
        <v>Psychology (Individual Behavior)</v>
      </c>
    </row>
    <row r="371">
      <c r="I371" s="25" t="str">
        <f>IF(ISBLANK(Skills!F373)=true,(IF(ISBLANK(Skills!E373)=true,Skills!D373,(CONCATENATE(Skills!D373," (",Skills!E373,")")))),(CONCATENATE(Skills!D373," (",Skills!E373,") ",Skills!F374)))</f>
        <v>Sociology (Anthropology)</v>
      </c>
      <c r="J371" s="25" t="str">
        <f>IF(ISBLANK(Skills!F373)=true,(IF(ISBLANK(Skills!E373)=true,Skills!D373,(CONCATENATE(Skills!D373," (",Skills!E373,")")))),(CONCATENATE(Skills!D373," (",Skills!E373,") ",Skills!F374)))</f>
        <v>Sociology (Anthropology)</v>
      </c>
      <c r="K371" s="25" t="str">
        <f>IF(ISBLANK(Skills!F373)=true,(IF(ISBLANK(Skills!E373)=true,Skills!D373,(CONCATENATE(Skills!D373," (",Skills!E373,")")))),(CONCATENATE(Skills!D373," (",Skills!E373,") ",Skills!F374)))</f>
        <v>Sociology (Anthropology)</v>
      </c>
    </row>
    <row r="372">
      <c r="I372" s="25" t="str">
        <f>IF(ISBLANK(Skills!F374)=true,(IF(ISBLANK(Skills!E374)=true,Skills!D374,(CONCATENATE(Skills!D374," (",Skills!E374,")")))),(CONCATENATE(Skills!D374," (",Skills!E374,") ",Skills!F375)))</f>
        <v>Sociology (Archeology)</v>
      </c>
      <c r="J372" s="25" t="str">
        <f>IF(ISBLANK(Skills!F374)=true,(IF(ISBLANK(Skills!E374)=true,Skills!D374,(CONCATENATE(Skills!D374," (",Skills!E374,")")))),(CONCATENATE(Skills!D374," (",Skills!E374,") ",Skills!F375)))</f>
        <v>Sociology (Archeology)</v>
      </c>
      <c r="K372" s="25" t="str">
        <f>IF(ISBLANK(Skills!F374)=true,(IF(ISBLANK(Skills!E374)=true,Skills!D374,(CONCATENATE(Skills!D374," (",Skills!E374,")")))),(CONCATENATE(Skills!D374," (",Skills!E374,") ",Skills!F375)))</f>
        <v>Sociology (Archeology)</v>
      </c>
    </row>
    <row r="373">
      <c r="I373" s="25" t="str">
        <f>IF(ISBLANK(Skills!F375)=true,(IF(ISBLANK(Skills!E375)=true,Skills!D375,(CONCATENATE(Skills!D375," (",Skills!E375,")")))),(CONCATENATE(Skills!D375," (",Skills!E375,") ",Skills!F376)))</f>
        <v>Sociology (History)</v>
      </c>
      <c r="J373" s="25" t="str">
        <f>IF(ISBLANK(Skills!F375)=true,(IF(ISBLANK(Skills!E375)=true,Skills!D375,(CONCATENATE(Skills!D375," (",Skills!E375,")")))),(CONCATENATE(Skills!D375," (",Skills!E375,") ",Skills!F376)))</f>
        <v>Sociology (History)</v>
      </c>
      <c r="K373" s="25" t="str">
        <f>IF(ISBLANK(Skills!F375)=true,(IF(ISBLANK(Skills!E375)=true,Skills!D375,(CONCATENATE(Skills!D375," (",Skills!E375,")")))),(CONCATENATE(Skills!D375," (",Skills!E375,") ",Skills!F376)))</f>
        <v>Sociology (History)</v>
      </c>
    </row>
    <row r="374">
      <c r="I374" s="25" t="str">
        <f>IF(ISBLANK(Skills!F376)=true,(IF(ISBLANK(Skills!E376)=true,Skills!D376,(CONCATENATE(Skills!D376," (",Skills!E376,")")))),(CONCATENATE(Skills!D376," (",Skills!E376,") ",Skills!F377)))</f>
        <v>Algonkian (Algonkin)</v>
      </c>
      <c r="J374" s="25" t="str">
        <f>IF(ISBLANK(Skills!F376)=true,(IF(ISBLANK(Skills!E376)=true,Skills!D376,(CONCATENATE(Skills!D376," (",Skills!E376,")")))),(CONCATENATE(Skills!D376," (",Skills!E376,") ",Skills!F377)))</f>
        <v>Algonkian (Algonkin)</v>
      </c>
      <c r="K374" s="25" t="str">
        <f>IF(ISBLANK(Skills!F376)=true,(IF(ISBLANK(Skills!E376)=true,Skills!D376,(CONCATENATE(Skills!D376," (",Skills!E376,")")))),(CONCATENATE(Skills!D376," (",Skills!E376,") ",Skills!F377)))</f>
        <v>Algonkian (Algonkin)</v>
      </c>
    </row>
    <row r="375">
      <c r="I375" s="25" t="str">
        <f>IF(ISBLANK(Skills!F377)=true,(IF(ISBLANK(Skills!E377)=true,Skills!D377,(CONCATENATE(Skills!D377," (",Skills!E377,")")))),(CONCATENATE(Skills!D377," (",Skills!E377,") ",Skills!F378)))</f>
        <v>Algonkian (Arapaho)</v>
      </c>
      <c r="J375" s="25" t="str">
        <f>IF(ISBLANK(Skills!F377)=true,(IF(ISBLANK(Skills!E377)=true,Skills!D377,(CONCATENATE(Skills!D377," (",Skills!E377,")")))),(CONCATENATE(Skills!D377," (",Skills!E377,") ",Skills!F378)))</f>
        <v>Algonkian (Arapaho)</v>
      </c>
      <c r="K375" s="25" t="str">
        <f>IF(ISBLANK(Skills!F377)=true,(IF(ISBLANK(Skills!E377)=true,Skills!D377,(CONCATENATE(Skills!D377," (",Skills!E377,")")))),(CONCATENATE(Skills!D377," (",Skills!E377,") ",Skills!F378)))</f>
        <v>Algonkian (Arapaho)</v>
      </c>
    </row>
    <row r="376">
      <c r="I376" s="25" t="str">
        <f>IF(ISBLANK(Skills!F378)=true,(IF(ISBLANK(Skills!E378)=true,Skills!D378,(CONCATENATE(Skills!D378," (",Skills!E378,")")))),(CONCATENATE(Skills!D378," (",Skills!E378,") ",Skills!F379)))</f>
        <v>Algonkian (Blackfoot)</v>
      </c>
      <c r="J376" s="25" t="str">
        <f>IF(ISBLANK(Skills!F378)=true,(IF(ISBLANK(Skills!E378)=true,Skills!D378,(CONCATENATE(Skills!D378," (",Skills!E378,")")))),(CONCATENATE(Skills!D378," (",Skills!E378,") ",Skills!F379)))</f>
        <v>Algonkian (Blackfoot)</v>
      </c>
      <c r="K376" s="25" t="str">
        <f>IF(ISBLANK(Skills!F378)=true,(IF(ISBLANK(Skills!E378)=true,Skills!D378,(CONCATENATE(Skills!D378," (",Skills!E378,")")))),(CONCATENATE(Skills!D378," (",Skills!E378,") ",Skills!F379)))</f>
        <v>Algonkian (Blackfoot)</v>
      </c>
    </row>
    <row r="377">
      <c r="I377" s="25" t="str">
        <f>IF(ISBLANK(Skills!F379)=true,(IF(ISBLANK(Skills!E379)=true,Skills!D379,(CONCATENATE(Skills!D379," (",Skills!E379,")")))),(CONCATENATE(Skills!D379," (",Skills!E379,") ",Skills!F380)))</f>
        <v>Algonkian (Cheyenne)</v>
      </c>
      <c r="J377" s="25" t="str">
        <f>IF(ISBLANK(Skills!F379)=true,(IF(ISBLANK(Skills!E379)=true,Skills!D379,(CONCATENATE(Skills!D379," (",Skills!E379,")")))),(CONCATENATE(Skills!D379," (",Skills!E379,") ",Skills!F380)))</f>
        <v>Algonkian (Cheyenne)</v>
      </c>
      <c r="K377" s="25" t="str">
        <f>IF(ISBLANK(Skills!F379)=true,(IF(ISBLANK(Skills!E379)=true,Skills!D379,(CONCATENATE(Skills!D379," (",Skills!E379,")")))),(CONCATENATE(Skills!D379," (",Skills!E379,") ",Skills!F380)))</f>
        <v>Algonkian (Cheyenne)</v>
      </c>
    </row>
    <row r="378">
      <c r="I378" s="25" t="str">
        <f>IF(ISBLANK(Skills!F380)=true,(IF(ISBLANK(Skills!E380)=true,Skills!D380,(CONCATENATE(Skills!D380," (",Skills!E380,")")))),(CONCATENATE(Skills!D380," (",Skills!E380,") ",Skills!F381)))</f>
        <v>Algonkian (Cree)</v>
      </c>
      <c r="J378" s="25" t="str">
        <f>IF(ISBLANK(Skills!F380)=true,(IF(ISBLANK(Skills!E380)=true,Skills!D380,(CONCATENATE(Skills!D380," (",Skills!E380,")")))),(CONCATENATE(Skills!D380," (",Skills!E380,") ",Skills!F381)))</f>
        <v>Algonkian (Cree)</v>
      </c>
      <c r="K378" s="25" t="str">
        <f>IF(ISBLANK(Skills!F380)=true,(IF(ISBLANK(Skills!E380)=true,Skills!D380,(CONCATENATE(Skills!D380," (",Skills!E380,")")))),(CONCATENATE(Skills!D380," (",Skills!E380,") ",Skills!F381)))</f>
        <v>Algonkian (Cree)</v>
      </c>
    </row>
    <row r="379">
      <c r="I379" s="25" t="str">
        <f>IF(ISBLANK(Skills!F381)=true,(IF(ISBLANK(Skills!E381)=true,Skills!D381,(CONCATENATE(Skills!D381," (",Skills!E381,")")))),(CONCATENATE(Skills!D381," (",Skills!E381,") ",Skills!F382)))</f>
        <v>Algonkian (Micmac)</v>
      </c>
      <c r="J379" s="25" t="str">
        <f>IF(ISBLANK(Skills!F381)=true,(IF(ISBLANK(Skills!E381)=true,Skills!D381,(CONCATENATE(Skills!D381," (",Skills!E381,")")))),(CONCATENATE(Skills!D381," (",Skills!E381,") ",Skills!F382)))</f>
        <v>Algonkian (Micmac)</v>
      </c>
      <c r="K379" s="25" t="str">
        <f>IF(ISBLANK(Skills!F381)=true,(IF(ISBLANK(Skills!E381)=true,Skills!D381,(CONCATENATE(Skills!D381," (",Skills!E381,")")))),(CONCATENATE(Skills!D381," (",Skills!E381,") ",Skills!F382)))</f>
        <v>Algonkian (Micmac)</v>
      </c>
    </row>
    <row r="380">
      <c r="I380" s="25" t="str">
        <f>IF(ISBLANK(Skills!F382)=true,(IF(ISBLANK(Skills!E382)=true,Skills!D382,(CONCATENATE(Skills!D382," (",Skills!E382,")")))),(CONCATENATE(Skills!D382," (",Skills!E382,") ",Skills!F383)))</f>
        <v>Algonkian (Mohican)</v>
      </c>
      <c r="J380" s="25" t="str">
        <f>IF(ISBLANK(Skills!F382)=true,(IF(ISBLANK(Skills!E382)=true,Skills!D382,(CONCATENATE(Skills!D382," (",Skills!E382,")")))),(CONCATENATE(Skills!D382," (",Skills!E382,") ",Skills!F383)))</f>
        <v>Algonkian (Mohican)</v>
      </c>
      <c r="K380" s="25" t="str">
        <f>IF(ISBLANK(Skills!F382)=true,(IF(ISBLANK(Skills!E382)=true,Skills!D382,(CONCATENATE(Skills!D382," (",Skills!E382,")")))),(CONCATENATE(Skills!D382," (",Skills!E382,") ",Skills!F383)))</f>
        <v>Algonkian (Mohican)</v>
      </c>
    </row>
    <row r="381">
      <c r="I381" s="25" t="str">
        <f>IF(ISBLANK(Skills!F383)=true,(IF(ISBLANK(Skills!E383)=true,Skills!D383,(CONCATENATE(Skills!D383," (",Skills!E383,")")))),(CONCATENATE(Skills!D383," (",Skills!E383,") ",Skills!F384)))</f>
        <v>Algonkian (Ojibwa)</v>
      </c>
      <c r="J381" s="25" t="str">
        <f>IF(ISBLANK(Skills!F383)=true,(IF(ISBLANK(Skills!E383)=true,Skills!D383,(CONCATENATE(Skills!D383," (",Skills!E383,")")))),(CONCATENATE(Skills!D383," (",Skills!E383,") ",Skills!F384)))</f>
        <v>Algonkian (Ojibwa)</v>
      </c>
      <c r="K381" s="25" t="str">
        <f>IF(ISBLANK(Skills!F383)=true,(IF(ISBLANK(Skills!E383)=true,Skills!D383,(CONCATENATE(Skills!D383," (",Skills!E383,")")))),(CONCATENATE(Skills!D383," (",Skills!E383,") ",Skills!F384)))</f>
        <v>Algonkian (Ojibwa)</v>
      </c>
    </row>
    <row r="382">
      <c r="I382" s="25" t="str">
        <f>IF(ISBLANK(Skills!F384)=true,(IF(ISBLANK(Skills!E384)=true,Skills!D384,(CONCATENATE(Skills!D384," (",Skills!E384,")")))),(CONCATENATE(Skills!D384," (",Skills!E384,") ",Skills!F385)))</f>
        <v>Algonkian (Shawnee)</v>
      </c>
      <c r="J382" s="25" t="str">
        <f>IF(ISBLANK(Skills!F384)=true,(IF(ISBLANK(Skills!E384)=true,Skills!D384,(CONCATENATE(Skills!D384," (",Skills!E384,")")))),(CONCATENATE(Skills!D384," (",Skills!E384,") ",Skills!F385)))</f>
        <v>Algonkian (Shawnee)</v>
      </c>
      <c r="K382" s="25" t="str">
        <f>IF(ISBLANK(Skills!F384)=true,(IF(ISBLANK(Skills!E384)=true,Skills!D384,(CONCATENATE(Skills!D384," (",Skills!E384,")")))),(CONCATENATE(Skills!D384," (",Skills!E384,") ",Skills!F385)))</f>
        <v>Algonkian (Shawnee)</v>
      </c>
    </row>
    <row r="383">
      <c r="I383" s="25" t="str">
        <f>IF(ISBLANK(Skills!F385)=true,(IF(ISBLANK(Skills!E385)=true,Skills!D385,(CONCATENATE(Skills!D385," (",Skills!E385,")")))),(CONCATENATE(Skills!D385," (",Skills!E385,") ",Skills!F386)))</f>
        <v>Algonkian (Wlyot)</v>
      </c>
      <c r="J383" s="25" t="str">
        <f>IF(ISBLANK(Skills!F385)=true,(IF(ISBLANK(Skills!E385)=true,Skills!D385,(CONCATENATE(Skills!D385," (",Skills!E385,")")))),(CONCATENATE(Skills!D385," (",Skills!E385,") ",Skills!F386)))</f>
        <v>Algonkian (Wlyot)</v>
      </c>
      <c r="K383" s="25" t="str">
        <f>IF(ISBLANK(Skills!F385)=true,(IF(ISBLANK(Skills!E385)=true,Skills!D385,(CONCATENATE(Skills!D385," (",Skills!E385,")")))),(CONCATENATE(Skills!D385," (",Skills!E385,") ",Skills!F386)))</f>
        <v>Algonkian (Wlyot)</v>
      </c>
    </row>
    <row r="384">
      <c r="I384" s="25" t="str">
        <f>IF(ISBLANK(Skills!F386)=true,(IF(ISBLANK(Skills!E386)=true,Skills!D386,(CONCATENATE(Skills!D386," (",Skills!E386,")")))),(CONCATENATE(Skills!D386," (",Skills!E386,") ",Skills!F387)))</f>
        <v>Algonkian (Yurok)</v>
      </c>
      <c r="J384" s="25" t="str">
        <f>IF(ISBLANK(Skills!F386)=true,(IF(ISBLANK(Skills!E386)=true,Skills!D386,(CONCATENATE(Skills!D386," (",Skills!E386,")")))),(CONCATENATE(Skills!D386," (",Skills!E386,") ",Skills!F387)))</f>
        <v>Algonkian (Yurok)</v>
      </c>
      <c r="K384" s="25" t="str">
        <f>IF(ISBLANK(Skills!F386)=true,(IF(ISBLANK(Skills!E386)=true,Skills!D386,(CONCATENATE(Skills!D386," (",Skills!E386,")")))),(CONCATENATE(Skills!D386," (",Skills!E386,") ",Skills!F387)))</f>
        <v>Algonkian (Yurok)</v>
      </c>
    </row>
    <row r="385">
      <c r="I385" s="25" t="str">
        <f>IF(ISBLANK(Skills!F387)=true,(IF(ISBLANK(Skills!E387)=true,Skills!D387,(CONCATENATE(Skills!D387," (",Skills!E387,")")))),(CONCATENATE(Skills!D387," (",Skills!E387,") ",Skills!F388)))</f>
        <v>Armenian</v>
      </c>
      <c r="J385" s="25" t="str">
        <f>IF(ISBLANK(Skills!F387)=true,(IF(ISBLANK(Skills!E387)=true,Skills!D387,(CONCATENATE(Skills!D387," (",Skills!E387,")")))),(CONCATENATE(Skills!D387," (",Skills!E387,") ",Skills!F388)))</f>
        <v>Armenian</v>
      </c>
      <c r="K385" s="25" t="str">
        <f>IF(ISBLANK(Skills!F387)=true,(IF(ISBLANK(Skills!E387)=true,Skills!D387,(CONCATENATE(Skills!D387," (",Skills!E387,")")))),(CONCATENATE(Skills!D387," (",Skills!E387,") ",Skills!F388)))</f>
        <v>Armenian</v>
      </c>
    </row>
    <row r="386">
      <c r="I386" s="25" t="str">
        <f>IF(ISBLANK(Skills!F388)=true,(IF(ISBLANK(Skills!E388)=true,Skills!D388,(CONCATENATE(Skills!D388," (",Skills!E388,")")))),(CONCATENATE(Skills!D388," (",Skills!E388,") ",Skills!F389)))</f>
        <v>Athabascan (Apache)</v>
      </c>
      <c r="J386" s="25" t="str">
        <f>IF(ISBLANK(Skills!F388)=true,(IF(ISBLANK(Skills!E388)=true,Skills!D388,(CONCATENATE(Skills!D388," (",Skills!E388,")")))),(CONCATENATE(Skills!D388," (",Skills!E388,") ",Skills!F389)))</f>
        <v>Athabascan (Apache)</v>
      </c>
      <c r="K386" s="25" t="str">
        <f>IF(ISBLANK(Skills!F388)=true,(IF(ISBLANK(Skills!E388)=true,Skills!D388,(CONCATENATE(Skills!D388," (",Skills!E388,")")))),(CONCATENATE(Skills!D388," (",Skills!E388,") ",Skills!F389)))</f>
        <v>Athabascan (Apache)</v>
      </c>
    </row>
    <row r="387">
      <c r="I387" s="25" t="str">
        <f>IF(ISBLANK(Skills!F389)=true,(IF(ISBLANK(Skills!E389)=true,Skills!D389,(CONCATENATE(Skills!D389," (",Skills!E389,")")))),(CONCATENATE(Skills!D389," (",Skills!E389,") ",Skills!F390)))</f>
        <v>Athabascan (Chipewwyan)</v>
      </c>
      <c r="J387" s="25" t="str">
        <f>IF(ISBLANK(Skills!F389)=true,(IF(ISBLANK(Skills!E389)=true,Skills!D389,(CONCATENATE(Skills!D389," (",Skills!E389,")")))),(CONCATENATE(Skills!D389," (",Skills!E389,") ",Skills!F390)))</f>
        <v>Athabascan (Chipewwyan)</v>
      </c>
      <c r="K387" s="25" t="str">
        <f>IF(ISBLANK(Skills!F389)=true,(IF(ISBLANK(Skills!E389)=true,Skills!D389,(CONCATENATE(Skills!D389," (",Skills!E389,")")))),(CONCATENATE(Skills!D389," (",Skills!E389,") ",Skills!F390)))</f>
        <v>Athabascan (Chipewwyan)</v>
      </c>
    </row>
    <row r="388">
      <c r="I388" s="25" t="str">
        <f>IF(ISBLANK(Skills!F390)=true,(IF(ISBLANK(Skills!E390)=true,Skills!D390,(CONCATENATE(Skills!D390," (",Skills!E390,")")))),(CONCATENATE(Skills!D390," (",Skills!E390,") ",Skills!F391)))</f>
        <v>Athabascan (Navaho)</v>
      </c>
      <c r="J388" s="25" t="str">
        <f>IF(ISBLANK(Skills!F390)=true,(IF(ISBLANK(Skills!E390)=true,Skills!D390,(CONCATENATE(Skills!D390," (",Skills!E390,")")))),(CONCATENATE(Skills!D390," (",Skills!E390,") ",Skills!F391)))</f>
        <v>Athabascan (Navaho)</v>
      </c>
      <c r="K388" s="25" t="str">
        <f>IF(ISBLANK(Skills!F390)=true,(IF(ISBLANK(Skills!E390)=true,Skills!D390,(CONCATENATE(Skills!D390," (",Skills!E390,")")))),(CONCATENATE(Skills!D390," (",Skills!E390,") ",Skills!F391)))</f>
        <v>Athabascan (Navaho)</v>
      </c>
    </row>
    <row r="389">
      <c r="I389" s="25" t="str">
        <f>IF(ISBLANK(Skills!F391)=true,(IF(ISBLANK(Skills!E391)=true,Skills!D391,(CONCATENATE(Skills!D391," (",Skills!E391,")")))),(CONCATENATE(Skills!D391," (",Skills!E391,") ",Skills!F392)))</f>
        <v>Baltic (Estonian)</v>
      </c>
      <c r="J389" s="25" t="str">
        <f>IF(ISBLANK(Skills!F391)=true,(IF(ISBLANK(Skills!E391)=true,Skills!D391,(CONCATENATE(Skills!D391," (",Skills!E391,")")))),(CONCATENATE(Skills!D391," (",Skills!E391,") ",Skills!F392)))</f>
        <v>Baltic (Estonian)</v>
      </c>
      <c r="K389" s="25" t="str">
        <f>IF(ISBLANK(Skills!F391)=true,(IF(ISBLANK(Skills!E391)=true,Skills!D391,(CONCATENATE(Skills!D391," (",Skills!E391,")")))),(CONCATENATE(Skills!D391," (",Skills!E391,") ",Skills!F392)))</f>
        <v>Baltic (Estonian)</v>
      </c>
    </row>
    <row r="390">
      <c r="I390" s="25" t="str">
        <f>IF(ISBLANK(Skills!F392)=true,(IF(ISBLANK(Skills!E392)=true,Skills!D392,(CONCATENATE(Skills!D392," (",Skills!E392,")")))),(CONCATENATE(Skills!D392," (",Skills!E392,") ",Skills!F393)))</f>
        <v>Baltic (Latvian) </v>
      </c>
      <c r="J390" s="25" t="str">
        <f>IF(ISBLANK(Skills!F392)=true,(IF(ISBLANK(Skills!E392)=true,Skills!D392,(CONCATENATE(Skills!D392," (",Skills!E392,")")))),(CONCATENATE(Skills!D392," (",Skills!E392,") ",Skills!F393)))</f>
        <v>Baltic (Latvian) </v>
      </c>
      <c r="K390" s="25" t="str">
        <f>IF(ISBLANK(Skills!F392)=true,(IF(ISBLANK(Skills!E392)=true,Skills!D392,(CONCATENATE(Skills!D392," (",Skills!E392,")")))),(CONCATENATE(Skills!D392," (",Skills!E392,") ",Skills!F393)))</f>
        <v>Baltic (Latvian) </v>
      </c>
    </row>
    <row r="391">
      <c r="I391" s="25" t="str">
        <f>IF(ISBLANK(Skills!F393)=true,(IF(ISBLANK(Skills!E393)=true,Skills!D393,(CONCATENATE(Skills!D393," (",Skills!E393,")")))),(CONCATENATE(Skills!D393," (",Skills!E393,") ",Skills!F394)))</f>
        <v>Baltic (Lithuanian)</v>
      </c>
      <c r="J391" s="25" t="str">
        <f>IF(ISBLANK(Skills!F393)=true,(IF(ISBLANK(Skills!E393)=true,Skills!D393,(CONCATENATE(Skills!D393," (",Skills!E393,")")))),(CONCATENATE(Skills!D393," (",Skills!E393,") ",Skills!F394)))</f>
        <v>Baltic (Lithuanian)</v>
      </c>
      <c r="K391" s="25" t="str">
        <f>IF(ISBLANK(Skills!F393)=true,(IF(ISBLANK(Skills!E393)=true,Skills!D393,(CONCATENATE(Skills!D393," (",Skills!E393,")")))),(CONCATENATE(Skills!D393," (",Skills!E393,") ",Skills!F394)))</f>
        <v>Baltic (Lithuanian)</v>
      </c>
    </row>
    <row r="392">
      <c r="I392" s="25" t="str">
        <f>IF(ISBLANK(Skills!F394)=true,(IF(ISBLANK(Skills!E394)=true,Skills!D394,(CONCATENATE(Skills!D394," (",Skills!E394,")")))),(CONCATENATE(Skills!D394," (",Skills!E394,") ",Skills!F395)))</f>
        <v>Basque</v>
      </c>
      <c r="J392" s="25" t="str">
        <f>IF(ISBLANK(Skills!F394)=true,(IF(ISBLANK(Skills!E394)=true,Skills!D394,(CONCATENATE(Skills!D394," (",Skills!E394,")")))),(CONCATENATE(Skills!D394," (",Skills!E394,") ",Skills!F395)))</f>
        <v>Basque</v>
      </c>
      <c r="K392" s="25" t="str">
        <f>IF(ISBLANK(Skills!F394)=true,(IF(ISBLANK(Skills!E394)=true,Skills!D394,(CONCATENATE(Skills!D394," (",Skills!E394,")")))),(CONCATENATE(Skills!D394," (",Skills!E394,") ",Skills!F395)))</f>
        <v>Basque</v>
      </c>
    </row>
    <row r="393">
      <c r="I393" s="25" t="str">
        <f>IF(ISBLANK(Skills!F395)=true,(IF(ISBLANK(Skills!E395)=true,Skills!D395,(CONCATENATE(Skills!D395," (",Skills!E395,")")))),(CONCATENATE(Skills!D395," (",Skills!E395,") ",Skills!F396)))</f>
        <v>Caddoan (Caddo)</v>
      </c>
      <c r="J393" s="25" t="str">
        <f>IF(ISBLANK(Skills!F395)=true,(IF(ISBLANK(Skills!E395)=true,Skills!D395,(CONCATENATE(Skills!D395," (",Skills!E395,")")))),(CONCATENATE(Skills!D395," (",Skills!E395,") ",Skills!F396)))</f>
        <v>Caddoan (Caddo)</v>
      </c>
      <c r="K393" s="25" t="str">
        <f>IF(ISBLANK(Skills!F395)=true,(IF(ISBLANK(Skills!E395)=true,Skills!D395,(CONCATENATE(Skills!D395," (",Skills!E395,")")))),(CONCATENATE(Skills!D395," (",Skills!E395,") ",Skills!F396)))</f>
        <v>Caddoan (Caddo)</v>
      </c>
    </row>
    <row r="394">
      <c r="I394" s="25" t="str">
        <f>IF(ISBLANK(Skills!F396)=true,(IF(ISBLANK(Skills!E396)=true,Skills!D396,(CONCATENATE(Skills!D396," (",Skills!E396,")")))),(CONCATENATE(Skills!D396," (",Skills!E396,") ",Skills!F397)))</f>
        <v>Caddoan (Pawnee)</v>
      </c>
      <c r="J394" s="25" t="str">
        <f>IF(ISBLANK(Skills!F396)=true,(IF(ISBLANK(Skills!E396)=true,Skills!D396,(CONCATENATE(Skills!D396," (",Skills!E396,")")))),(CONCATENATE(Skills!D396," (",Skills!E396,") ",Skills!F397)))</f>
        <v>Caddoan (Pawnee)</v>
      </c>
      <c r="K394" s="25" t="str">
        <f>IF(ISBLANK(Skills!F396)=true,(IF(ISBLANK(Skills!E396)=true,Skills!D396,(CONCATENATE(Skills!D396," (",Skills!E396,")")))),(CONCATENATE(Skills!D396," (",Skills!E396,") ",Skills!F397)))</f>
        <v>Caddoan (Pawnee)</v>
      </c>
    </row>
    <row r="395">
      <c r="I395" s="25" t="str">
        <f>IF(ISBLANK(Skills!F397)=true,(IF(ISBLANK(Skills!E397)=true,Skills!D397,(CONCATENATE(Skills!D397," (",Skills!E397,")")))),(CONCATENATE(Skills!D397," (",Skills!E397,") ",Skills!F398)))</f>
        <v>Caddoan (Wichita)</v>
      </c>
      <c r="J395" s="25" t="str">
        <f>IF(ISBLANK(Skills!F397)=true,(IF(ISBLANK(Skills!E397)=true,Skills!D397,(CONCATENATE(Skills!D397," (",Skills!E397,")")))),(CONCATENATE(Skills!D397," (",Skills!E397,") ",Skills!F398)))</f>
        <v>Caddoan (Wichita)</v>
      </c>
      <c r="K395" s="25" t="str">
        <f>IF(ISBLANK(Skills!F397)=true,(IF(ISBLANK(Skills!E397)=true,Skills!D397,(CONCATENATE(Skills!D397," (",Skills!E397,")")))),(CONCATENATE(Skills!D397," (",Skills!E397,") ",Skills!F398)))</f>
        <v>Caddoan (Wichita)</v>
      </c>
    </row>
    <row r="396">
      <c r="I396" s="25" t="str">
        <f>IF(ISBLANK(Skills!F398)=true,(IF(ISBLANK(Skills!E398)=true,Skills!D398,(CONCATENATE(Skills!D398," (",Skills!E398,")")))),(CONCATENATE(Skills!D398," (",Skills!E398,") ",Skills!F399)))</f>
        <v>Celtic (Breton)</v>
      </c>
      <c r="J396" s="25" t="str">
        <f>IF(ISBLANK(Skills!F398)=true,(IF(ISBLANK(Skills!E398)=true,Skills!D398,(CONCATENATE(Skills!D398," (",Skills!E398,")")))),(CONCATENATE(Skills!D398," (",Skills!E398,") ",Skills!F399)))</f>
        <v>Celtic (Breton)</v>
      </c>
      <c r="K396" s="25" t="str">
        <f>IF(ISBLANK(Skills!F398)=true,(IF(ISBLANK(Skills!E398)=true,Skills!D398,(CONCATENATE(Skills!D398," (",Skills!E398,")")))),(CONCATENATE(Skills!D398," (",Skills!E398,") ",Skills!F399)))</f>
        <v>Celtic (Breton)</v>
      </c>
    </row>
    <row r="397">
      <c r="I397" s="25" t="str">
        <f>IF(ISBLANK(Skills!F399)=true,(IF(ISBLANK(Skills!E399)=true,Skills!D399,(CONCATENATE(Skills!D399," (",Skills!E399,")")))),(CONCATENATE(Skills!D399," (",Skills!E399,") ",Skills!F400)))</f>
        <v>Celtic (Irish Gaelic)</v>
      </c>
      <c r="J397" s="25" t="str">
        <f>IF(ISBLANK(Skills!F399)=true,(IF(ISBLANK(Skills!E399)=true,Skills!D399,(CONCATENATE(Skills!D399," (",Skills!E399,")")))),(CONCATENATE(Skills!D399," (",Skills!E399,") ",Skills!F400)))</f>
        <v>Celtic (Irish Gaelic)</v>
      </c>
      <c r="K397" s="25" t="str">
        <f>IF(ISBLANK(Skills!F399)=true,(IF(ISBLANK(Skills!E399)=true,Skills!D399,(CONCATENATE(Skills!D399," (",Skills!E399,")")))),(CONCATENATE(Skills!D399," (",Skills!E399,") ",Skills!F400)))</f>
        <v>Celtic (Irish Gaelic)</v>
      </c>
    </row>
    <row r="398">
      <c r="I398" s="25" t="str">
        <f>IF(ISBLANK(Skills!F400)=true,(IF(ISBLANK(Skills!E400)=true,Skills!D400,(CONCATENATE(Skills!D400," (",Skills!E400,")")))),(CONCATENATE(Skills!D400," (",Skills!E400,") ",Skills!F401)))</f>
        <v>Celtic (Scottish Gaelic)</v>
      </c>
      <c r="J398" s="25" t="str">
        <f>IF(ISBLANK(Skills!F400)=true,(IF(ISBLANK(Skills!E400)=true,Skills!D400,(CONCATENATE(Skills!D400," (",Skills!E400,")")))),(CONCATENATE(Skills!D400," (",Skills!E400,") ",Skills!F401)))</f>
        <v>Celtic (Scottish Gaelic)</v>
      </c>
      <c r="K398" s="25" t="str">
        <f>IF(ISBLANK(Skills!F400)=true,(IF(ISBLANK(Skills!E400)=true,Skills!D400,(CONCATENATE(Skills!D400," (",Skills!E400,")")))),(CONCATENATE(Skills!D400," (",Skills!E400,") ",Skills!F401)))</f>
        <v>Celtic (Scottish Gaelic)</v>
      </c>
    </row>
    <row r="399">
      <c r="I399" s="25" t="str">
        <f>IF(ISBLANK(Skills!F401)=true,(IF(ISBLANK(Skills!E401)=true,Skills!D401,(CONCATENATE(Skills!D401," (",Skills!E401,")")))),(CONCATENATE(Skills!D401," (",Skills!E401,") ",Skills!F402)))</f>
        <v>Celtic (Welsh)</v>
      </c>
      <c r="J399" s="25" t="str">
        <f>IF(ISBLANK(Skills!F401)=true,(IF(ISBLANK(Skills!E401)=true,Skills!D401,(CONCATENATE(Skills!D401," (",Skills!E401,")")))),(CONCATENATE(Skills!D401," (",Skills!E401,") ",Skills!F402)))</f>
        <v>Celtic (Welsh)</v>
      </c>
      <c r="K399" s="25" t="str">
        <f>IF(ISBLANK(Skills!F401)=true,(IF(ISBLANK(Skills!E401)=true,Skills!D401,(CONCATENATE(Skills!D401," (",Skills!E401,")")))),(CONCATENATE(Skills!D401," (",Skills!E401,") ",Skills!F402)))</f>
        <v>Celtic (Welsh)</v>
      </c>
    </row>
    <row r="400">
      <c r="I400" s="25" t="str">
        <f>IF(ISBLANK(Skills!F402)=true,(IF(ISBLANK(Skills!E402)=true,Skills!D402,(CONCATENATE(Skills!D402," (",Skills!E402,")")))),(CONCATENATE(Skills!D402," (",Skills!E402,") ",Skills!F403)))</f>
        <v>Chukchi</v>
      </c>
      <c r="J400" s="25" t="str">
        <f>IF(ISBLANK(Skills!F402)=true,(IF(ISBLANK(Skills!E402)=true,Skills!D402,(CONCATENATE(Skills!D402," (",Skills!E402,")")))),(CONCATENATE(Skills!D402," (",Skills!E402,") ",Skills!F403)))</f>
        <v>Chukchi</v>
      </c>
      <c r="K400" s="25" t="str">
        <f>IF(ISBLANK(Skills!F402)=true,(IF(ISBLANK(Skills!E402)=true,Skills!D402,(CONCATENATE(Skills!D402," (",Skills!E402,")")))),(CONCATENATE(Skills!D402," (",Skills!E402,") ",Skills!F403)))</f>
        <v>Chukchi</v>
      </c>
    </row>
    <row r="401">
      <c r="I401" s="25" t="str">
        <f>IF(ISBLANK(Skills!F403)=true,(IF(ISBLANK(Skills!E403)=true,Skills!D403,(CONCATENATE(Skills!D403," (",Skills!E403,")")))),(CONCATENATE(Skills!D403," (",Skills!E403,") ",Skills!F404)))</f>
        <v>Hybrids (City Speak)</v>
      </c>
      <c r="J401" s="25" t="str">
        <f>IF(ISBLANK(Skills!F403)=true,(IF(ISBLANK(Skills!E403)=true,Skills!D403,(CONCATENATE(Skills!D403," (",Skills!E403,")")))),(CONCATENATE(Skills!D403," (",Skills!E403,") ",Skills!F404)))</f>
        <v>Hybrids (City Speak)</v>
      </c>
      <c r="K401" s="25" t="str">
        <f>IF(ISBLANK(Skills!F403)=true,(IF(ISBLANK(Skills!E403)=true,Skills!D403,(CONCATENATE(Skills!D403," (",Skills!E403,")")))),(CONCATENATE(Skills!D403," (",Skills!E403,") ",Skills!F404)))</f>
        <v>Hybrids (City Speak)</v>
      </c>
    </row>
    <row r="402">
      <c r="I402" s="25" t="str">
        <f>IF(ISBLANK(Skills!F404)=true,(IF(ISBLANK(Skills!E404)=true,Skills!D404,(CONCATENATE(Skills!D404," (",Skills!E404,")")))),(CONCATENATE(Skills!D404," (",Skills!E404,") ",Skills!F405)))</f>
        <v>Hybrids (Esperanto)</v>
      </c>
      <c r="J402" s="25" t="str">
        <f>IF(ISBLANK(Skills!F404)=true,(IF(ISBLANK(Skills!E404)=true,Skills!D404,(CONCATENATE(Skills!D404," (",Skills!E404,")")))),(CONCATENATE(Skills!D404," (",Skills!E404,") ",Skills!F405)))</f>
        <v>Hybrids (Esperanto)</v>
      </c>
      <c r="K402" s="25" t="str">
        <f>IF(ISBLANK(Skills!F404)=true,(IF(ISBLANK(Skills!E404)=true,Skills!D404,(CONCATENATE(Skills!D404," (",Skills!E404,")")))),(CONCATENATE(Skills!D404," (",Skills!E404,") ",Skills!F405)))</f>
        <v>Hybrids (Esperanto)</v>
      </c>
    </row>
    <row r="403">
      <c r="I403" s="25" t="str">
        <f>IF(ISBLANK(Skills!F405)=true,(IF(ISBLANK(Skills!E405)=true,Skills!D405,(CONCATENATE(Skills!D405," (",Skills!E405,")")))),(CONCATENATE(Skills!D405," (",Skills!E405,") ",Skills!F406)))</f>
        <v>Hybrids (Interlingua)</v>
      </c>
      <c r="J403" s="25" t="str">
        <f>IF(ISBLANK(Skills!F405)=true,(IF(ISBLANK(Skills!E405)=true,Skills!D405,(CONCATENATE(Skills!D405," (",Skills!E405,")")))),(CONCATENATE(Skills!D405," (",Skills!E405,") ",Skills!F406)))</f>
        <v>Hybrids (Interlingua)</v>
      </c>
      <c r="K403" s="25" t="str">
        <f>IF(ISBLANK(Skills!F405)=true,(IF(ISBLANK(Skills!E405)=true,Skills!D405,(CONCATENATE(Skills!D405," (",Skills!E405,")")))),(CONCATENATE(Skills!D405," (",Skills!E405,") ",Skills!F406)))</f>
        <v>Hybrids (Interlingua)</v>
      </c>
    </row>
    <row r="404">
      <c r="I404" s="25" t="str">
        <f>IF(ISBLANK(Skills!F406)=true,(IF(ISBLANK(Skills!E406)=true,Skills!D406,(CONCATENATE(Skills!D406," (",Skills!E406,")")))),(CONCATENATE(Skills!D406," (",Skills!E406,") ",Skills!F407)))</f>
        <v>Dravidian (Gondi)</v>
      </c>
      <c r="J404" s="25" t="str">
        <f>IF(ISBLANK(Skills!F406)=true,(IF(ISBLANK(Skills!E406)=true,Skills!D406,(CONCATENATE(Skills!D406," (",Skills!E406,")")))),(CONCATENATE(Skills!D406," (",Skills!E406,") ",Skills!F407)))</f>
        <v>Dravidian (Gondi)</v>
      </c>
      <c r="K404" s="25" t="str">
        <f>IF(ISBLANK(Skills!F406)=true,(IF(ISBLANK(Skills!E406)=true,Skills!D406,(CONCATENATE(Skills!D406," (",Skills!E406,")")))),(CONCATENATE(Skills!D406," (",Skills!E406,") ",Skills!F407)))</f>
        <v>Dravidian (Gondi)</v>
      </c>
    </row>
    <row r="405">
      <c r="I405" s="25" t="str">
        <f>IF(ISBLANK(Skills!F407)=true,(IF(ISBLANK(Skills!E407)=true,Skills!D407,(CONCATENATE(Skills!D407," (",Skills!E407,")")))),(CONCATENATE(Skills!D407," (",Skills!E407,") ",Skills!F408)))</f>
        <v>Dravidian (Kannada)</v>
      </c>
      <c r="J405" s="25" t="str">
        <f>IF(ISBLANK(Skills!F407)=true,(IF(ISBLANK(Skills!E407)=true,Skills!D407,(CONCATENATE(Skills!D407," (",Skills!E407,")")))),(CONCATENATE(Skills!D407," (",Skills!E407,") ",Skills!F408)))</f>
        <v>Dravidian (Kannada)</v>
      </c>
      <c r="K405" s="25" t="str">
        <f>IF(ISBLANK(Skills!F407)=true,(IF(ISBLANK(Skills!E407)=true,Skills!D407,(CONCATENATE(Skills!D407," (",Skills!E407,")")))),(CONCATENATE(Skills!D407," (",Skills!E407,") ",Skills!F408)))</f>
        <v>Dravidian (Kannada)</v>
      </c>
    </row>
    <row r="406">
      <c r="I406" s="25" t="str">
        <f>IF(ISBLANK(Skills!F408)=true,(IF(ISBLANK(Skills!E408)=true,Skills!D408,(CONCATENATE(Skills!D408," (",Skills!E408,")")))),(CONCATENATE(Skills!D408," (",Skills!E408,") ",Skills!F409)))</f>
        <v>Dravidian (Kurukh)</v>
      </c>
      <c r="J406" s="25" t="str">
        <f>IF(ISBLANK(Skills!F408)=true,(IF(ISBLANK(Skills!E408)=true,Skills!D408,(CONCATENATE(Skills!D408," (",Skills!E408,")")))),(CONCATENATE(Skills!D408," (",Skills!E408,") ",Skills!F409)))</f>
        <v>Dravidian (Kurukh)</v>
      </c>
      <c r="K406" s="25" t="str">
        <f>IF(ISBLANK(Skills!F408)=true,(IF(ISBLANK(Skills!E408)=true,Skills!D408,(CONCATENATE(Skills!D408," (",Skills!E408,")")))),(CONCATENATE(Skills!D408," (",Skills!E408,") ",Skills!F409)))</f>
        <v>Dravidian (Kurukh)</v>
      </c>
    </row>
    <row r="407">
      <c r="I407" s="25" t="str">
        <f>IF(ISBLANK(Skills!F409)=true,(IF(ISBLANK(Skills!E409)=true,Skills!D409,(CONCATENATE(Skills!D409," (",Skills!E409,")")))),(CONCATENATE(Skills!D409," (",Skills!E409,") ",Skills!F410)))</f>
        <v>Dravidian (Malayalam)</v>
      </c>
      <c r="J407" s="25" t="str">
        <f>IF(ISBLANK(Skills!F409)=true,(IF(ISBLANK(Skills!E409)=true,Skills!D409,(CONCATENATE(Skills!D409," (",Skills!E409,")")))),(CONCATENATE(Skills!D409," (",Skills!E409,") ",Skills!F410)))</f>
        <v>Dravidian (Malayalam)</v>
      </c>
      <c r="K407" s="25" t="str">
        <f>IF(ISBLANK(Skills!F409)=true,(IF(ISBLANK(Skills!E409)=true,Skills!D409,(CONCATENATE(Skills!D409," (",Skills!E409,")")))),(CONCATENATE(Skills!D409," (",Skills!E409,") ",Skills!F410)))</f>
        <v>Dravidian (Malayalam)</v>
      </c>
    </row>
    <row r="408">
      <c r="I408" s="25" t="str">
        <f>IF(ISBLANK(Skills!F410)=true,(IF(ISBLANK(Skills!E410)=true,Skills!D410,(CONCATENATE(Skills!D410," (",Skills!E410,")")))),(CONCATENATE(Skills!D410," (",Skills!E410,") ",Skills!F411)))</f>
        <v>Dravidian (Tamil)</v>
      </c>
      <c r="J408" s="25" t="str">
        <f>IF(ISBLANK(Skills!F410)=true,(IF(ISBLANK(Skills!E410)=true,Skills!D410,(CONCATENATE(Skills!D410," (",Skills!E410,")")))),(CONCATENATE(Skills!D410," (",Skills!E410,") ",Skills!F411)))</f>
        <v>Dravidian (Tamil)</v>
      </c>
      <c r="K408" s="25" t="str">
        <f>IF(ISBLANK(Skills!F410)=true,(IF(ISBLANK(Skills!E410)=true,Skills!D410,(CONCATENATE(Skills!D410," (",Skills!E410,")")))),(CONCATENATE(Skills!D410," (",Skills!E410,") ",Skills!F411)))</f>
        <v>Dravidian (Tamil)</v>
      </c>
    </row>
    <row r="409">
      <c r="I409" s="25" t="str">
        <f>IF(ISBLANK(Skills!F411)=true,(IF(ISBLANK(Skills!E411)=true,Skills!D411,(CONCATENATE(Skills!D411," (",Skills!E411,")")))),(CONCATENATE(Skills!D411," (",Skills!E411,") ",Skills!F412)))</f>
        <v>Dravidian (Telugu)</v>
      </c>
      <c r="J409" s="25" t="str">
        <f>IF(ISBLANK(Skills!F411)=true,(IF(ISBLANK(Skills!E411)=true,Skills!D411,(CONCATENATE(Skills!D411," (",Skills!E411,")")))),(CONCATENATE(Skills!D411," (",Skills!E411,") ",Skills!F412)))</f>
        <v>Dravidian (Telugu)</v>
      </c>
      <c r="K409" s="25" t="str">
        <f>IF(ISBLANK(Skills!F411)=true,(IF(ISBLANK(Skills!E411)=true,Skills!D411,(CONCATENATE(Skills!D411," (",Skills!E411,")")))),(CONCATENATE(Skills!D411," (",Skills!E411,") ",Skills!F412)))</f>
        <v>Dravidian (Telugu)</v>
      </c>
    </row>
    <row r="410">
      <c r="I410" s="25" t="str">
        <f>IF(ISBLANK(Skills!F412)=true,(IF(ISBLANK(Skills!E412)=true,Skills!D412,(CONCATENATE(Skills!D412," (",Skills!E412,")")))),(CONCATENATE(Skills!D412," (",Skills!E412,") ",Skills!F413)))</f>
        <v>Dravidian (Tulu)</v>
      </c>
      <c r="J410" s="25" t="str">
        <f>IF(ISBLANK(Skills!F412)=true,(IF(ISBLANK(Skills!E412)=true,Skills!D412,(CONCATENATE(Skills!D412," (",Skills!E412,")")))),(CONCATENATE(Skills!D412," (",Skills!E412,") ",Skills!F413)))</f>
        <v>Dravidian (Tulu)</v>
      </c>
      <c r="K410" s="25" t="str">
        <f>IF(ISBLANK(Skills!F412)=true,(IF(ISBLANK(Skills!E412)=true,Skills!D412,(CONCATENATE(Skills!D412," (",Skills!E412,")")))),(CONCATENATE(Skills!D412," (",Skills!E412,") ",Skills!F413)))</f>
        <v>Dravidian (Tulu)</v>
      </c>
    </row>
    <row r="411">
      <c r="I411" s="25" t="str">
        <f>IF(ISBLANK(Skills!F413)=true,(IF(ISBLANK(Skills!E413)=true,Skills!D413,(CONCATENATE(Skills!D413," (",Skills!E413,")")))),(CONCATENATE(Skills!D413," (",Skills!E413,") ",Skills!F414)))</f>
        <v>Sperethiel</v>
      </c>
      <c r="J411" s="25" t="str">
        <f>IF(ISBLANK(Skills!F413)=true,(IF(ISBLANK(Skills!E413)=true,Skills!D413,(CONCATENATE(Skills!D413," (",Skills!E413,")")))),(CONCATENATE(Skills!D413," (",Skills!E413,") ",Skills!F414)))</f>
        <v>Sperethiel</v>
      </c>
      <c r="K411" s="25" t="str">
        <f>IF(ISBLANK(Skills!F413)=true,(IF(ISBLANK(Skills!E413)=true,Skills!D413,(CONCATENATE(Skills!D413," (",Skills!E413,")")))),(CONCATENATE(Skills!D413," (",Skills!E413,") ",Skills!F414)))</f>
        <v>Sperethiel</v>
      </c>
    </row>
    <row r="412">
      <c r="I412" s="25" t="str">
        <f>IF(ISBLANK(Skills!F414)=true,(IF(ISBLANK(Skills!E414)=true,Skills!D414,(CONCATENATE(Skills!D414," (",Skills!E414,")")))),(CONCATENATE(Skills!D414," (",Skills!E414,") ",Skills!F415)))</f>
        <v>Eskimo</v>
      </c>
      <c r="J412" s="25" t="str">
        <f>IF(ISBLANK(Skills!F414)=true,(IF(ISBLANK(Skills!E414)=true,Skills!D414,(CONCATENATE(Skills!D414," (",Skills!E414,")")))),(CONCATENATE(Skills!D414," (",Skills!E414,") ",Skills!F415)))</f>
        <v>Eskimo</v>
      </c>
      <c r="K412" s="25" t="str">
        <f>IF(ISBLANK(Skills!F414)=true,(IF(ISBLANK(Skills!E414)=true,Skills!D414,(CONCATENATE(Skills!D414," (",Skills!E414,")")))),(CONCATENATE(Skills!D414," (",Skills!E414,") ",Skills!F415)))</f>
        <v>Eskimo</v>
      </c>
    </row>
    <row r="413">
      <c r="I413" s="25" t="str">
        <f>IF(ISBLANK(Skills!F415)=true,(IF(ISBLANK(Skills!E415)=true,Skills!D415,(CONCATENATE(Skills!D415," (",Skills!E415,")")))),(CONCATENATE(Skills!D415," (",Skills!E415,") ",Skills!F416)))</f>
        <v>Finnic (Cheremis)</v>
      </c>
      <c r="J413" s="25" t="str">
        <f>IF(ISBLANK(Skills!F415)=true,(IF(ISBLANK(Skills!E415)=true,Skills!D415,(CONCATENATE(Skills!D415," (",Skills!E415,")")))),(CONCATENATE(Skills!D415," (",Skills!E415,") ",Skills!F416)))</f>
        <v>Finnic (Cheremis)</v>
      </c>
      <c r="K413" s="25" t="str">
        <f>IF(ISBLANK(Skills!F415)=true,(IF(ISBLANK(Skills!E415)=true,Skills!D415,(CONCATENATE(Skills!D415," (",Skills!E415,")")))),(CONCATENATE(Skills!D415," (",Skills!E415,") ",Skills!F416)))</f>
        <v>Finnic (Cheremis)</v>
      </c>
    </row>
    <row r="414">
      <c r="I414" s="25" t="str">
        <f>IF(ISBLANK(Skills!F416)=true,(IF(ISBLANK(Skills!E416)=true,Skills!D416,(CONCATENATE(Skills!D416," (",Skills!E416,")")))),(CONCATENATE(Skills!D416," (",Skills!E416,") ",Skills!F417)))</f>
        <v>Finnic (Finnish)</v>
      </c>
      <c r="J414" s="25" t="str">
        <f>IF(ISBLANK(Skills!F416)=true,(IF(ISBLANK(Skills!E416)=true,Skills!D416,(CONCATENATE(Skills!D416," (",Skills!E416,")")))),(CONCATENATE(Skills!D416," (",Skills!E416,") ",Skills!F417)))</f>
        <v>Finnic (Finnish)</v>
      </c>
      <c r="K414" s="25" t="str">
        <f>IF(ISBLANK(Skills!F416)=true,(IF(ISBLANK(Skills!E416)=true,Skills!D416,(CONCATENATE(Skills!D416," (",Skills!E416,")")))),(CONCATENATE(Skills!D416," (",Skills!E416,") ",Skills!F417)))</f>
        <v>Finnic (Finnish)</v>
      </c>
    </row>
    <row r="415">
      <c r="I415" s="25" t="str">
        <f>IF(ISBLANK(Skills!F417)=true,(IF(ISBLANK(Skills!E417)=true,Skills!D417,(CONCATENATE(Skills!D417," (",Skills!E417,")")))),(CONCATENATE(Skills!D417," (",Skills!E417,") ",Skills!F418)))</f>
        <v>Finnic (Karelian)</v>
      </c>
      <c r="J415" s="25" t="str">
        <f>IF(ISBLANK(Skills!F417)=true,(IF(ISBLANK(Skills!E417)=true,Skills!D417,(CONCATENATE(Skills!D417," (",Skills!E417,")")))),(CONCATENATE(Skills!D417," (",Skills!E417,") ",Skills!F418)))</f>
        <v>Finnic (Karelian)</v>
      </c>
      <c r="K415" s="25" t="str">
        <f>IF(ISBLANK(Skills!F417)=true,(IF(ISBLANK(Skills!E417)=true,Skills!D417,(CONCATENATE(Skills!D417," (",Skills!E417,")")))),(CONCATENATE(Skills!D417," (",Skills!E417,") ",Skills!F418)))</f>
        <v>Finnic (Karelian)</v>
      </c>
    </row>
    <row r="416">
      <c r="I416" s="25" t="str">
        <f>IF(ISBLANK(Skills!F418)=true,(IF(ISBLANK(Skills!E418)=true,Skills!D418,(CONCATENATE(Skills!D418," (",Skills!E418,")")))),(CONCATENATE(Skills!D418," (",Skills!E418,") ",Skills!F419)))</f>
        <v>Finnic (Lapp)</v>
      </c>
      <c r="J416" s="25" t="str">
        <f>IF(ISBLANK(Skills!F418)=true,(IF(ISBLANK(Skills!E418)=true,Skills!D418,(CONCATENATE(Skills!D418," (",Skills!E418,")")))),(CONCATENATE(Skills!D418," (",Skills!E418,") ",Skills!F419)))</f>
        <v>Finnic (Lapp)</v>
      </c>
      <c r="K416" s="25" t="str">
        <f>IF(ISBLANK(Skills!F418)=true,(IF(ISBLANK(Skills!E418)=true,Skills!D418,(CONCATENATE(Skills!D418," (",Skills!E418,")")))),(CONCATENATE(Skills!D418," (",Skills!E418,") ",Skills!F419)))</f>
        <v>Finnic (Lapp)</v>
      </c>
    </row>
    <row r="417">
      <c r="I417" s="25" t="str">
        <f>IF(ISBLANK(Skills!F419)=true,(IF(ISBLANK(Skills!E419)=true,Skills!D419,(CONCATENATE(Skills!D419," (",Skills!E419,")")))),(CONCATENATE(Skills!D419," (",Skills!E419,") ",Skills!F420)))</f>
        <v>Finnic (Livonian)</v>
      </c>
      <c r="J417" s="25" t="str">
        <f>IF(ISBLANK(Skills!F419)=true,(IF(ISBLANK(Skills!E419)=true,Skills!D419,(CONCATENATE(Skills!D419," (",Skills!E419,")")))),(CONCATENATE(Skills!D419," (",Skills!E419,") ",Skills!F420)))</f>
        <v>Finnic (Livonian)</v>
      </c>
      <c r="K417" s="25" t="str">
        <f>IF(ISBLANK(Skills!F419)=true,(IF(ISBLANK(Skills!E419)=true,Skills!D419,(CONCATENATE(Skills!D419," (",Skills!E419,")")))),(CONCATENATE(Skills!D419," (",Skills!E419,") ",Skills!F420)))</f>
        <v>Finnic (Livonian)</v>
      </c>
    </row>
    <row r="418">
      <c r="I418" s="25" t="str">
        <f>IF(ISBLANK(Skills!F420)=true,(IF(ISBLANK(Skills!E420)=true,Skills!D420,(CONCATENATE(Skills!D420," (",Skills!E420,")")))),(CONCATENATE(Skills!D420," (",Skills!E420,") ",Skills!F421)))</f>
        <v>Finnic (Mordvin)</v>
      </c>
      <c r="J418" s="25" t="str">
        <f>IF(ISBLANK(Skills!F420)=true,(IF(ISBLANK(Skills!E420)=true,Skills!D420,(CONCATENATE(Skills!D420," (",Skills!E420,")")))),(CONCATENATE(Skills!D420," (",Skills!E420,") ",Skills!F421)))</f>
        <v>Finnic (Mordvin)</v>
      </c>
      <c r="K418" s="25" t="str">
        <f>IF(ISBLANK(Skills!F420)=true,(IF(ISBLANK(Skills!E420)=true,Skills!D420,(CONCATENATE(Skills!D420," (",Skills!E420,")")))),(CONCATENATE(Skills!D420," (",Skills!E420,") ",Skills!F421)))</f>
        <v>Finnic (Mordvin)</v>
      </c>
    </row>
    <row r="419">
      <c r="I419" s="25" t="str">
        <f>IF(ISBLANK(Skills!F421)=true,(IF(ISBLANK(Skills!E421)=true,Skills!D421,(CONCATENATE(Skills!D421," (",Skills!E421,")")))),(CONCATENATE(Skills!D421," (",Skills!E421,") ",Skills!F422)))</f>
        <v>Finnic (Veps)</v>
      </c>
      <c r="J419" s="25" t="str">
        <f>IF(ISBLANK(Skills!F421)=true,(IF(ISBLANK(Skills!E421)=true,Skills!D421,(CONCATENATE(Skills!D421," (",Skills!E421,")")))),(CONCATENATE(Skills!D421," (",Skills!E421,") ",Skills!F422)))</f>
        <v>Finnic (Veps)</v>
      </c>
      <c r="K419" s="25" t="str">
        <f>IF(ISBLANK(Skills!F421)=true,(IF(ISBLANK(Skills!E421)=true,Skills!D421,(CONCATENATE(Skills!D421," (",Skills!E421,")")))),(CONCATENATE(Skills!D421," (",Skills!E421,") ",Skills!F422)))</f>
        <v>Finnic (Veps)</v>
      </c>
    </row>
    <row r="420">
      <c r="I420" s="25" t="str">
        <f>IF(ISBLANK(Skills!F422)=true,(IF(ISBLANK(Skills!E422)=true,Skills!D422,(CONCATENATE(Skills!D422," (",Skills!E422,")")))),(CONCATENATE(Skills!D422," (",Skills!E422,") ",Skills!F423)))</f>
        <v>Finnic (Votyak)</v>
      </c>
      <c r="J420" s="25" t="str">
        <f>IF(ISBLANK(Skills!F422)=true,(IF(ISBLANK(Skills!E422)=true,Skills!D422,(CONCATENATE(Skills!D422," (",Skills!E422,")")))),(CONCATENATE(Skills!D422," (",Skills!E422,") ",Skills!F423)))</f>
        <v>Finnic (Votyak)</v>
      </c>
      <c r="K420" s="25" t="str">
        <f>IF(ISBLANK(Skills!F422)=true,(IF(ISBLANK(Skills!E422)=true,Skills!D422,(CONCATENATE(Skills!D422," (",Skills!E422,")")))),(CONCATENATE(Skills!D422," (",Skills!E422,") ",Skills!F423)))</f>
        <v>Finnic (Votyak)</v>
      </c>
    </row>
    <row r="421">
      <c r="I421" s="25" t="str">
        <f>IF(ISBLANK(Skills!F423)=true,(IF(ISBLANK(Skills!E423)=true,Skills!D423,(CONCATENATE(Skills!D423," (",Skills!E423,")")))),(CONCATENATE(Skills!D423," (",Skills!E423,") ",Skills!F424)))</f>
        <v>Finnic (Zyrian)</v>
      </c>
      <c r="J421" s="25" t="str">
        <f>IF(ISBLANK(Skills!F423)=true,(IF(ISBLANK(Skills!E423)=true,Skills!D423,(CONCATENATE(Skills!D423," (",Skills!E423,")")))),(CONCATENATE(Skills!D423," (",Skills!E423,") ",Skills!F424)))</f>
        <v>Finnic (Zyrian)</v>
      </c>
      <c r="K421" s="25" t="str">
        <f>IF(ISBLANK(Skills!F423)=true,(IF(ISBLANK(Skills!E423)=true,Skills!D423,(CONCATENATE(Skills!D423," (",Skills!E423,")")))),(CONCATENATE(Skills!D423," (",Skills!E423,") ",Skills!F424)))</f>
        <v>Finnic (Zyrian)</v>
      </c>
    </row>
    <row r="422">
      <c r="I422" s="25" t="str">
        <f>IF(ISBLANK(Skills!F424)=true,(IF(ISBLANK(Skills!E424)=true,Skills!D424,(CONCATENATE(Skills!D424," (",Skills!E424,")")))),(CONCATENATE(Skills!D424," (",Skills!E424,") ",Skills!F425)))</f>
        <v>Germanic (Afrikaans)</v>
      </c>
      <c r="J422" s="25" t="str">
        <f>IF(ISBLANK(Skills!F424)=true,(IF(ISBLANK(Skills!E424)=true,Skills!D424,(CONCATENATE(Skills!D424," (",Skills!E424,")")))),(CONCATENATE(Skills!D424," (",Skills!E424,") ",Skills!F425)))</f>
        <v>Germanic (Afrikaans)</v>
      </c>
      <c r="K422" s="25" t="str">
        <f>IF(ISBLANK(Skills!F424)=true,(IF(ISBLANK(Skills!E424)=true,Skills!D424,(CONCATENATE(Skills!D424," (",Skills!E424,")")))),(CONCATENATE(Skills!D424," (",Skills!E424,") ",Skills!F425)))</f>
        <v>Germanic (Afrikaans)</v>
      </c>
    </row>
    <row r="423">
      <c r="I423" s="25" t="str">
        <f>IF(ISBLANK(Skills!F425)=true,(IF(ISBLANK(Skills!E425)=true,Skills!D425,(CONCATENATE(Skills!D425," (",Skills!E425,")")))),(CONCATENATE(Skills!D425," (",Skills!E425,") ",Skills!F426)))</f>
        <v>Germanic (Danish)</v>
      </c>
      <c r="J423" s="25" t="str">
        <f>IF(ISBLANK(Skills!F425)=true,(IF(ISBLANK(Skills!E425)=true,Skills!D425,(CONCATENATE(Skills!D425," (",Skills!E425,")")))),(CONCATENATE(Skills!D425," (",Skills!E425,") ",Skills!F426)))</f>
        <v>Germanic (Danish)</v>
      </c>
      <c r="K423" s="25" t="str">
        <f>IF(ISBLANK(Skills!F425)=true,(IF(ISBLANK(Skills!E425)=true,Skills!D425,(CONCATENATE(Skills!D425," (",Skills!E425,")")))),(CONCATENATE(Skills!D425," (",Skills!E425,") ",Skills!F426)))</f>
        <v>Germanic (Danish)</v>
      </c>
    </row>
    <row r="424">
      <c r="I424" s="25" t="str">
        <f>IF(ISBLANK(Skills!F426)=true,(IF(ISBLANK(Skills!E426)=true,Skills!D426,(CONCATENATE(Skills!D426," (",Skills!E426,")")))),(CONCATENATE(Skills!D426," (",Skills!E426,") ",Skills!F427)))</f>
        <v>Germanic (Dutch)</v>
      </c>
      <c r="J424" s="25" t="str">
        <f>IF(ISBLANK(Skills!F426)=true,(IF(ISBLANK(Skills!E426)=true,Skills!D426,(CONCATENATE(Skills!D426," (",Skills!E426,")")))),(CONCATENATE(Skills!D426," (",Skills!E426,") ",Skills!F427)))</f>
        <v>Germanic (Dutch)</v>
      </c>
      <c r="K424" s="25" t="str">
        <f>IF(ISBLANK(Skills!F426)=true,(IF(ISBLANK(Skills!E426)=true,Skills!D426,(CONCATENATE(Skills!D426," (",Skills!E426,")")))),(CONCATENATE(Skills!D426," (",Skills!E426,") ",Skills!F427)))</f>
        <v>Germanic (Dutch)</v>
      </c>
    </row>
    <row r="425">
      <c r="I425" s="25" t="str">
        <f>IF(ISBLANK(Skills!F427)=true,(IF(ISBLANK(Skills!E427)=true,Skills!D427,(CONCATENATE(Skills!D427," (",Skills!E427,")")))),(CONCATENATE(Skills!D427," (",Skills!E427,") ",Skills!F428)))</f>
        <v>Germanic (English)</v>
      </c>
      <c r="J425" s="25" t="str">
        <f>IF(ISBLANK(Skills!F427)=true,(IF(ISBLANK(Skills!E427)=true,Skills!D427,(CONCATENATE(Skills!D427," (",Skills!E427,")")))),(CONCATENATE(Skills!D427," (",Skills!E427,") ",Skills!F428)))</f>
        <v>Germanic (English)</v>
      </c>
      <c r="K425" s="25" t="str">
        <f>IF(ISBLANK(Skills!F427)=true,(IF(ISBLANK(Skills!E427)=true,Skills!D427,(CONCATENATE(Skills!D427," (",Skills!E427,")")))),(CONCATENATE(Skills!D427," (",Skills!E427,") ",Skills!F428)))</f>
        <v>Germanic (English)</v>
      </c>
    </row>
    <row r="426">
      <c r="I426" s="25" t="str">
        <f>IF(ISBLANK(Skills!F428)=true,(IF(ISBLANK(Skills!E428)=true,Skills!D428,(CONCATENATE(Skills!D428," (",Skills!E428,")")))),(CONCATENATE(Skills!D428," (",Skills!E428,") ",Skills!F429)))</f>
        <v>Germanic (Flemish)</v>
      </c>
      <c r="J426" s="25" t="str">
        <f>IF(ISBLANK(Skills!F428)=true,(IF(ISBLANK(Skills!E428)=true,Skills!D428,(CONCATENATE(Skills!D428," (",Skills!E428,")")))),(CONCATENATE(Skills!D428," (",Skills!E428,") ",Skills!F429)))</f>
        <v>Germanic (Flemish)</v>
      </c>
      <c r="K426" s="25" t="str">
        <f>IF(ISBLANK(Skills!F428)=true,(IF(ISBLANK(Skills!E428)=true,Skills!D428,(CONCATENATE(Skills!D428," (",Skills!E428,")")))),(CONCATENATE(Skills!D428," (",Skills!E428,") ",Skills!F429)))</f>
        <v>Germanic (Flemish)</v>
      </c>
    </row>
    <row r="427">
      <c r="I427" s="25" t="str">
        <f>IF(ISBLANK(Skills!F429)=true,(IF(ISBLANK(Skills!E429)=true,Skills!D429,(CONCATENATE(Skills!D429," (",Skills!E429,")")))),(CONCATENATE(Skills!D429," (",Skills!E429,") ",Skills!F430)))</f>
        <v>Germanic (German)</v>
      </c>
      <c r="J427" s="25" t="str">
        <f>IF(ISBLANK(Skills!F429)=true,(IF(ISBLANK(Skills!E429)=true,Skills!D429,(CONCATENATE(Skills!D429," (",Skills!E429,")")))),(CONCATENATE(Skills!D429," (",Skills!E429,") ",Skills!F430)))</f>
        <v>Germanic (German)</v>
      </c>
      <c r="K427" s="25" t="str">
        <f>IF(ISBLANK(Skills!F429)=true,(IF(ISBLANK(Skills!E429)=true,Skills!D429,(CONCATENATE(Skills!D429," (",Skills!E429,")")))),(CONCATENATE(Skills!D429," (",Skills!E429,") ",Skills!F430)))</f>
        <v>Germanic (German)</v>
      </c>
    </row>
    <row r="428">
      <c r="I428" s="25" t="str">
        <f>IF(ISBLANK(Skills!F430)=true,(IF(ISBLANK(Skills!E430)=true,Skills!D430,(CONCATENATE(Skills!D430," (",Skills!E430,")")))),(CONCATENATE(Skills!D430," (",Skills!E430,") ",Skills!F431)))</f>
        <v>Germanic (Icelandic)</v>
      </c>
      <c r="J428" s="25" t="str">
        <f>IF(ISBLANK(Skills!F430)=true,(IF(ISBLANK(Skills!E430)=true,Skills!D430,(CONCATENATE(Skills!D430," (",Skills!E430,")")))),(CONCATENATE(Skills!D430," (",Skills!E430,") ",Skills!F431)))</f>
        <v>Germanic (Icelandic)</v>
      </c>
      <c r="K428" s="25" t="str">
        <f>IF(ISBLANK(Skills!F430)=true,(IF(ISBLANK(Skills!E430)=true,Skills!D430,(CONCATENATE(Skills!D430," (",Skills!E430,")")))),(CONCATENATE(Skills!D430," (",Skills!E430,") ",Skills!F431)))</f>
        <v>Germanic (Icelandic)</v>
      </c>
    </row>
    <row r="429">
      <c r="I429" s="25" t="str">
        <f>IF(ISBLANK(Skills!F431)=true,(IF(ISBLANK(Skills!E431)=true,Skills!D431,(CONCATENATE(Skills!D431," (",Skills!E431,")")))),(CONCATENATE(Skills!D431," (",Skills!E431,") ",Skills!F432)))</f>
        <v>Germanic (Norwegian)</v>
      </c>
      <c r="J429" s="25" t="str">
        <f>IF(ISBLANK(Skills!F431)=true,(IF(ISBLANK(Skills!E431)=true,Skills!D431,(CONCATENATE(Skills!D431," (",Skills!E431,")")))),(CONCATENATE(Skills!D431," (",Skills!E431,") ",Skills!F432)))</f>
        <v>Germanic (Norwegian)</v>
      </c>
      <c r="K429" s="25" t="str">
        <f>IF(ISBLANK(Skills!F431)=true,(IF(ISBLANK(Skills!E431)=true,Skills!D431,(CONCATENATE(Skills!D431," (",Skills!E431,")")))),(CONCATENATE(Skills!D431," (",Skills!E431,") ",Skills!F432)))</f>
        <v>Germanic (Norwegian)</v>
      </c>
    </row>
    <row r="430">
      <c r="I430" s="25" t="str">
        <f>IF(ISBLANK(Skills!F432)=true,(IF(ISBLANK(Skills!E432)=true,Skills!D432,(CONCATENATE(Skills!D432," (",Skills!E432,")")))),(CONCATENATE(Skills!D432," (",Skills!E432,") ",Skills!F433)))</f>
        <v>Germanic (Swedish)</v>
      </c>
      <c r="J430" s="25" t="str">
        <f>IF(ISBLANK(Skills!F432)=true,(IF(ISBLANK(Skills!E432)=true,Skills!D432,(CONCATENATE(Skills!D432," (",Skills!E432,")")))),(CONCATENATE(Skills!D432," (",Skills!E432,") ",Skills!F433)))</f>
        <v>Germanic (Swedish)</v>
      </c>
      <c r="K430" s="25" t="str">
        <f>IF(ISBLANK(Skills!F432)=true,(IF(ISBLANK(Skills!E432)=true,Skills!D432,(CONCATENATE(Skills!D432," (",Skills!E432,")")))),(CONCATENATE(Skills!D432," (",Skills!E432,") ",Skills!F433)))</f>
        <v>Germanic (Swedish)</v>
      </c>
    </row>
    <row r="431">
      <c r="I431" s="25" t="str">
        <f>IF(ISBLANK(Skills!F433)=true,(IF(ISBLANK(Skills!E433)=true,Skills!D433,(CONCATENATE(Skills!D433," (",Skills!E433,")")))),(CONCATENATE(Skills!D433," (",Skills!E433,") ",Skills!F434)))</f>
        <v>Germanic (Yiddish)</v>
      </c>
      <c r="J431" s="25" t="str">
        <f>IF(ISBLANK(Skills!F433)=true,(IF(ISBLANK(Skills!E433)=true,Skills!D433,(CONCATENATE(Skills!D433," (",Skills!E433,")")))),(CONCATENATE(Skills!D433," (",Skills!E433,") ",Skills!F434)))</f>
        <v>Germanic (Yiddish)</v>
      </c>
      <c r="K431" s="25" t="str">
        <f>IF(ISBLANK(Skills!F433)=true,(IF(ISBLANK(Skills!E433)=true,Skills!D433,(CONCATENATE(Skills!D433," (",Skills!E433,")")))),(CONCATENATE(Skills!D433," (",Skills!E433,") ",Skills!F434)))</f>
        <v>Germanic (Yiddish)</v>
      </c>
    </row>
    <row r="432">
      <c r="I432" s="25" t="str">
        <f>IF(ISBLANK(Skills!F434)=true,(IF(ISBLANK(Skills!E434)=true,Skills!D434,(CONCATENATE(Skills!D434," (",Skills!E434,")")))),(CONCATENATE(Skills!D434," (",Skills!E434,") ",Skills!F435)))</f>
        <v>Greek</v>
      </c>
      <c r="J432" s="25" t="str">
        <f>IF(ISBLANK(Skills!F434)=true,(IF(ISBLANK(Skills!E434)=true,Skills!D434,(CONCATENATE(Skills!D434," (",Skills!E434,")")))),(CONCATENATE(Skills!D434," (",Skills!E434,") ",Skills!F435)))</f>
        <v>Greek</v>
      </c>
      <c r="K432" s="25" t="str">
        <f>IF(ISBLANK(Skills!F434)=true,(IF(ISBLANK(Skills!E434)=true,Skills!D434,(CONCATENATE(Skills!D434," (",Skills!E434,")")))),(CONCATENATE(Skills!D434," (",Skills!E434,") ",Skills!F435)))</f>
        <v>Greek</v>
      </c>
    </row>
    <row r="433">
      <c r="I433" s="25" t="str">
        <f>IF(ISBLANK(Skills!F435)=true,(IF(ISBLANK(Skills!E435)=true,Skills!D435,(CONCATENATE(Skills!D435," (",Skills!E435,")")))),(CONCATENATE(Skills!D435," (",Skills!E435,") ",Skills!F436)))</f>
        <v>Hamitic (Beja)</v>
      </c>
      <c r="J433" s="25" t="str">
        <f>IF(ISBLANK(Skills!F435)=true,(IF(ISBLANK(Skills!E435)=true,Skills!D435,(CONCATENATE(Skills!D435," (",Skills!E435,")")))),(CONCATENATE(Skills!D435," (",Skills!E435,") ",Skills!F436)))</f>
        <v>Hamitic (Beja)</v>
      </c>
      <c r="K433" s="25" t="str">
        <f>IF(ISBLANK(Skills!F435)=true,(IF(ISBLANK(Skills!E435)=true,Skills!D435,(CONCATENATE(Skills!D435," (",Skills!E435,")")))),(CONCATENATE(Skills!D435," (",Skills!E435,") ",Skills!F436)))</f>
        <v>Hamitic (Beja)</v>
      </c>
    </row>
    <row r="434">
      <c r="I434" s="25" t="str">
        <f>IF(ISBLANK(Skills!F436)=true,(IF(ISBLANK(Skills!E436)=true,Skills!D436,(CONCATENATE(Skills!D436," (",Skills!E436,")")))),(CONCATENATE(Skills!D436," (",Skills!E436,") ",Skills!F437)))</f>
        <v>Hamitic (Berber)</v>
      </c>
      <c r="J434" s="25" t="str">
        <f>IF(ISBLANK(Skills!F436)=true,(IF(ISBLANK(Skills!E436)=true,Skills!D436,(CONCATENATE(Skills!D436," (",Skills!E436,")")))),(CONCATENATE(Skills!D436," (",Skills!E436,") ",Skills!F437)))</f>
        <v>Hamitic (Berber)</v>
      </c>
      <c r="K434" s="25" t="str">
        <f>IF(ISBLANK(Skills!F436)=true,(IF(ISBLANK(Skills!E436)=true,Skills!D436,(CONCATENATE(Skills!D436," (",Skills!E436,")")))),(CONCATENATE(Skills!D436," (",Skills!E436,") ",Skills!F437)))</f>
        <v>Hamitic (Berber)</v>
      </c>
    </row>
    <row r="435">
      <c r="I435" s="25" t="str">
        <f>IF(ISBLANK(Skills!F437)=true,(IF(ISBLANK(Skills!E437)=true,Skills!D437,(CONCATENATE(Skills!D437," (",Skills!E437,")")))),(CONCATENATE(Skills!D437," (",Skills!E437,") ",Skills!F438)))</f>
        <v>Hamitic (Galla)</v>
      </c>
      <c r="J435" s="25" t="str">
        <f>IF(ISBLANK(Skills!F437)=true,(IF(ISBLANK(Skills!E437)=true,Skills!D437,(CONCATENATE(Skills!D437," (",Skills!E437,")")))),(CONCATENATE(Skills!D437," (",Skills!E437,") ",Skills!F438)))</f>
        <v>Hamitic (Galla)</v>
      </c>
      <c r="K435" s="25" t="str">
        <f>IF(ISBLANK(Skills!F437)=true,(IF(ISBLANK(Skills!E437)=true,Skills!D437,(CONCATENATE(Skills!D437," (",Skills!E437,")")))),(CONCATENATE(Skills!D437," (",Skills!E437,") ",Skills!F438)))</f>
        <v>Hamitic (Galla)</v>
      </c>
    </row>
    <row r="436">
      <c r="I436" s="25" t="str">
        <f>IF(ISBLANK(Skills!F438)=true,(IF(ISBLANK(Skills!E438)=true,Skills!D438,(CONCATENATE(Skills!D438," (",Skills!E438,")")))),(CONCATENATE(Skills!D438," (",Skills!E438,") ",Skills!F439)))</f>
        <v>Hamitic (Hausa) </v>
      </c>
      <c r="J436" s="25" t="str">
        <f>IF(ISBLANK(Skills!F438)=true,(IF(ISBLANK(Skills!E438)=true,Skills!D438,(CONCATENATE(Skills!D438," (",Skills!E438,")")))),(CONCATENATE(Skills!D438," (",Skills!E438,") ",Skills!F439)))</f>
        <v>Hamitic (Hausa) </v>
      </c>
      <c r="K436" s="25" t="str">
        <f>IF(ISBLANK(Skills!F438)=true,(IF(ISBLANK(Skills!E438)=true,Skills!D438,(CONCATENATE(Skills!D438," (",Skills!E438,")")))),(CONCATENATE(Skills!D438," (",Skills!E438,") ",Skills!F439)))</f>
        <v>Hamitic (Hausa) </v>
      </c>
    </row>
    <row r="437">
      <c r="I437" s="25" t="str">
        <f>IF(ISBLANK(Skills!F439)=true,(IF(ISBLANK(Skills!E439)=true,Skills!D439,(CONCATENATE(Skills!D439," (",Skills!E439,")")))),(CONCATENATE(Skills!D439," (",Skills!E439,") ",Skills!F440)))</f>
        <v>Hamitic (Somali)</v>
      </c>
      <c r="J437" s="25" t="str">
        <f>IF(ISBLANK(Skills!F439)=true,(IF(ISBLANK(Skills!E439)=true,Skills!D439,(CONCATENATE(Skills!D439," (",Skills!E439,")")))),(CONCATENATE(Skills!D439," (",Skills!E439,") ",Skills!F440)))</f>
        <v>Hamitic (Somali)</v>
      </c>
      <c r="K437" s="25" t="str">
        <f>IF(ISBLANK(Skills!F439)=true,(IF(ISBLANK(Skills!E439)=true,Skills!D439,(CONCATENATE(Skills!D439," (",Skills!E439,")")))),(CONCATENATE(Skills!D439," (",Skills!E439,") ",Skills!F440)))</f>
        <v>Hamitic (Somali)</v>
      </c>
    </row>
    <row r="438">
      <c r="I438" s="25" t="str">
        <f>IF(ISBLANK(Skills!F440)=true,(IF(ISBLANK(Skills!E440)=true,Skills!D440,(CONCATENATE(Skills!D440," (",Skills!E440,")")))),(CONCATENATE(Skills!D440," (",Skills!E440,") ",Skills!F441)))</f>
        <v>Hamitic (Tuareg)</v>
      </c>
      <c r="J438" s="25" t="str">
        <f>IF(ISBLANK(Skills!F440)=true,(IF(ISBLANK(Skills!E440)=true,Skills!D440,(CONCATENATE(Skills!D440," (",Skills!E440,")")))),(CONCATENATE(Skills!D440," (",Skills!E440,") ",Skills!F441)))</f>
        <v>Hamitic (Tuareg)</v>
      </c>
      <c r="K438" s="25" t="str">
        <f>IF(ISBLANK(Skills!F440)=true,(IF(ISBLANK(Skills!E440)=true,Skills!D440,(CONCATENATE(Skills!D440," (",Skills!E440,")")))),(CONCATENATE(Skills!D440," (",Skills!E440,") ",Skills!F441)))</f>
        <v>Hamitic (Tuareg)</v>
      </c>
    </row>
    <row r="439">
      <c r="I439" s="25" t="str">
        <f>IF(ISBLANK(Skills!F441)=true,(IF(ISBLANK(Skills!E441)=true,Skills!D441,(CONCATENATE(Skills!D441," (",Skills!E441,")")))),(CONCATENATE(Skills!D441," (",Skills!E441,") ",Skills!F442)))</f>
        <v>Indic (Assamese)</v>
      </c>
      <c r="J439" s="25" t="str">
        <f>IF(ISBLANK(Skills!F441)=true,(IF(ISBLANK(Skills!E441)=true,Skills!D441,(CONCATENATE(Skills!D441," (",Skills!E441,")")))),(CONCATENATE(Skills!D441," (",Skills!E441,") ",Skills!F442)))</f>
        <v>Indic (Assamese)</v>
      </c>
      <c r="K439" s="25" t="str">
        <f>IF(ISBLANK(Skills!F441)=true,(IF(ISBLANK(Skills!E441)=true,Skills!D441,(CONCATENATE(Skills!D441," (",Skills!E441,")")))),(CONCATENATE(Skills!D441," (",Skills!E441,") ",Skills!F442)))</f>
        <v>Indic (Assamese)</v>
      </c>
    </row>
    <row r="440">
      <c r="I440" s="25" t="str">
        <f>IF(ISBLANK(Skills!F442)=true,(IF(ISBLANK(Skills!E442)=true,Skills!D442,(CONCATENATE(Skills!D442," (",Skills!E442,")")))),(CONCATENATE(Skills!D442," (",Skills!E442,") ",Skills!F443)))</f>
        <v>Indic (Bengali)</v>
      </c>
      <c r="J440" s="25" t="str">
        <f>IF(ISBLANK(Skills!F442)=true,(IF(ISBLANK(Skills!E442)=true,Skills!D442,(CONCATENATE(Skills!D442," (",Skills!E442,")")))),(CONCATENATE(Skills!D442," (",Skills!E442,") ",Skills!F443)))</f>
        <v>Indic (Bengali)</v>
      </c>
      <c r="K440" s="25" t="str">
        <f>IF(ISBLANK(Skills!F442)=true,(IF(ISBLANK(Skills!E442)=true,Skills!D442,(CONCATENATE(Skills!D442," (",Skills!E442,")")))),(CONCATENATE(Skills!D442," (",Skills!E442,") ",Skills!F443)))</f>
        <v>Indic (Bengali)</v>
      </c>
    </row>
    <row r="441">
      <c r="I441" s="25" t="str">
        <f>IF(ISBLANK(Skills!F443)=true,(IF(ISBLANK(Skills!E443)=true,Skills!D443,(CONCATENATE(Skills!D443," (",Skills!E443,")")))),(CONCATENATE(Skills!D443," (",Skills!E443,") ",Skills!F444)))</f>
        <v>Indic (Bhili)</v>
      </c>
      <c r="J441" s="25" t="str">
        <f>IF(ISBLANK(Skills!F443)=true,(IF(ISBLANK(Skills!E443)=true,Skills!D443,(CONCATENATE(Skills!D443," (",Skills!E443,")")))),(CONCATENATE(Skills!D443," (",Skills!E443,") ",Skills!F444)))</f>
        <v>Indic (Bhili)</v>
      </c>
      <c r="K441" s="25" t="str">
        <f>IF(ISBLANK(Skills!F443)=true,(IF(ISBLANK(Skills!E443)=true,Skills!D443,(CONCATENATE(Skills!D443," (",Skills!E443,")")))),(CONCATENATE(Skills!D443," (",Skills!E443,") ",Skills!F444)))</f>
        <v>Indic (Bhili)</v>
      </c>
    </row>
    <row r="442">
      <c r="I442" s="25" t="str">
        <f>IF(ISBLANK(Skills!F444)=true,(IF(ISBLANK(Skills!E444)=true,Skills!D444,(CONCATENATE(Skills!D444," (",Skills!E444,")")))),(CONCATENATE(Skills!D444," (",Skills!E444,") ",Skills!F445)))</f>
        <v>Indic (Gujarati)</v>
      </c>
      <c r="J442" s="25" t="str">
        <f>IF(ISBLANK(Skills!F444)=true,(IF(ISBLANK(Skills!E444)=true,Skills!D444,(CONCATENATE(Skills!D444," (",Skills!E444,")")))),(CONCATENATE(Skills!D444," (",Skills!E444,") ",Skills!F445)))</f>
        <v>Indic (Gujarati)</v>
      </c>
      <c r="K442" s="25" t="str">
        <f>IF(ISBLANK(Skills!F444)=true,(IF(ISBLANK(Skills!E444)=true,Skills!D444,(CONCATENATE(Skills!D444," (",Skills!E444,")")))),(CONCATENATE(Skills!D444," (",Skills!E444,") ",Skills!F445)))</f>
        <v>Indic (Gujarati)</v>
      </c>
    </row>
    <row r="443">
      <c r="I443" s="25" t="str">
        <f>IF(ISBLANK(Skills!F445)=true,(IF(ISBLANK(Skills!E445)=true,Skills!D445,(CONCATENATE(Skills!D445," (",Skills!E445,")")))),(CONCATENATE(Skills!D445," (",Skills!E445,") ",Skills!F446)))</f>
        <v>Indic (Hindi)</v>
      </c>
      <c r="J443" s="25" t="str">
        <f>IF(ISBLANK(Skills!F445)=true,(IF(ISBLANK(Skills!E445)=true,Skills!D445,(CONCATENATE(Skills!D445," (",Skills!E445,")")))),(CONCATENATE(Skills!D445," (",Skills!E445,") ",Skills!F446)))</f>
        <v>Indic (Hindi)</v>
      </c>
      <c r="K443" s="25" t="str">
        <f>IF(ISBLANK(Skills!F445)=true,(IF(ISBLANK(Skills!E445)=true,Skills!D445,(CONCATENATE(Skills!D445," (",Skills!E445,")")))),(CONCATENATE(Skills!D445," (",Skills!E445,") ",Skills!F446)))</f>
        <v>Indic (Hindi)</v>
      </c>
    </row>
    <row r="444">
      <c r="I444" s="25" t="str">
        <f>IF(ISBLANK(Skills!F446)=true,(IF(ISBLANK(Skills!E446)=true,Skills!D446,(CONCATENATE(Skills!D446," (",Skills!E446,")")))),(CONCATENATE(Skills!D446," (",Skills!E446,") ",Skills!F447)))</f>
        <v>Indic (Konkani)</v>
      </c>
      <c r="J444" s="25" t="str">
        <f>IF(ISBLANK(Skills!F446)=true,(IF(ISBLANK(Skills!E446)=true,Skills!D446,(CONCATENATE(Skills!D446," (",Skills!E446,")")))),(CONCATENATE(Skills!D446," (",Skills!E446,") ",Skills!F447)))</f>
        <v>Indic (Konkani)</v>
      </c>
      <c r="K444" s="25" t="str">
        <f>IF(ISBLANK(Skills!F446)=true,(IF(ISBLANK(Skills!E446)=true,Skills!D446,(CONCATENATE(Skills!D446," (",Skills!E446,")")))),(CONCATENATE(Skills!D446," (",Skills!E446,") ",Skills!F447)))</f>
        <v>Indic (Konkani)</v>
      </c>
    </row>
    <row r="445">
      <c r="I445" s="25" t="str">
        <f>IF(ISBLANK(Skills!F447)=true,(IF(ISBLANK(Skills!E447)=true,Skills!D447,(CONCATENATE(Skills!D447," (",Skills!E447,")")))),(CONCATENATE(Skills!D447," (",Skills!E447,") ",Skills!F448)))</f>
        <v>Indic (Marathi)</v>
      </c>
      <c r="J445" s="25" t="str">
        <f>IF(ISBLANK(Skills!F447)=true,(IF(ISBLANK(Skills!E447)=true,Skills!D447,(CONCATENATE(Skills!D447," (",Skills!E447,")")))),(CONCATENATE(Skills!D447," (",Skills!E447,") ",Skills!F448)))</f>
        <v>Indic (Marathi)</v>
      </c>
      <c r="K445" s="25" t="str">
        <f>IF(ISBLANK(Skills!F447)=true,(IF(ISBLANK(Skills!E447)=true,Skills!D447,(CONCATENATE(Skills!D447," (",Skills!E447,")")))),(CONCATENATE(Skills!D447," (",Skills!E447,") ",Skills!F448)))</f>
        <v>Indic (Marathi)</v>
      </c>
    </row>
    <row r="446">
      <c r="I446" s="25" t="str">
        <f>IF(ISBLANK(Skills!F448)=true,(IF(ISBLANK(Skills!E448)=true,Skills!D448,(CONCATENATE(Skills!D448," (",Skills!E448,")")))),(CONCATENATE(Skills!D448," (",Skills!E448,") ",Skills!F449)))</f>
        <v>Indic (Oriya)</v>
      </c>
      <c r="J446" s="25" t="str">
        <f>IF(ISBLANK(Skills!F448)=true,(IF(ISBLANK(Skills!E448)=true,Skills!D448,(CONCATENATE(Skills!D448," (",Skills!E448,")")))),(CONCATENATE(Skills!D448," (",Skills!E448,") ",Skills!F449)))</f>
        <v>Indic (Oriya)</v>
      </c>
      <c r="K446" s="25" t="str">
        <f>IF(ISBLANK(Skills!F448)=true,(IF(ISBLANK(Skills!E448)=true,Skills!D448,(CONCATENATE(Skills!D448," (",Skills!E448,")")))),(CONCATENATE(Skills!D448," (",Skills!E448,") ",Skills!F449)))</f>
        <v>Indic (Oriya)</v>
      </c>
    </row>
    <row r="447">
      <c r="I447" s="25" t="str">
        <f>IF(ISBLANK(Skills!F449)=true,(IF(ISBLANK(Skills!E449)=true,Skills!D449,(CONCATENATE(Skills!D449," (",Skills!E449,")")))),(CONCATENATE(Skills!D449," (",Skills!E449,") ",Skills!F450)))</f>
        <v>Indic (Punjabi)</v>
      </c>
      <c r="J447" s="25" t="str">
        <f>IF(ISBLANK(Skills!F449)=true,(IF(ISBLANK(Skills!E449)=true,Skills!D449,(CONCATENATE(Skills!D449," (",Skills!E449,")")))),(CONCATENATE(Skills!D449," (",Skills!E449,") ",Skills!F450)))</f>
        <v>Indic (Punjabi)</v>
      </c>
      <c r="K447" s="25" t="str">
        <f>IF(ISBLANK(Skills!F449)=true,(IF(ISBLANK(Skills!E449)=true,Skills!D449,(CONCATENATE(Skills!D449," (",Skills!E449,")")))),(CONCATENATE(Skills!D449," (",Skills!E449,") ",Skills!F450)))</f>
        <v>Indic (Punjabi)</v>
      </c>
    </row>
    <row r="448">
      <c r="I448" s="25" t="str">
        <f>IF(ISBLANK(Skills!F450)=true,(IF(ISBLANK(Skills!E450)=true,Skills!D450,(CONCATENATE(Skills!D450," (",Skills!E450,")")))),(CONCATENATE(Skills!D450," (",Skills!E450,") ",Skills!F451)))</f>
        <v>Indic (Rajasthani)</v>
      </c>
      <c r="J448" s="25" t="str">
        <f>IF(ISBLANK(Skills!F450)=true,(IF(ISBLANK(Skills!E450)=true,Skills!D450,(CONCATENATE(Skills!D450," (",Skills!E450,")")))),(CONCATENATE(Skills!D450," (",Skills!E450,") ",Skills!F451)))</f>
        <v>Indic (Rajasthani)</v>
      </c>
      <c r="K448" s="25" t="str">
        <f>IF(ISBLANK(Skills!F450)=true,(IF(ISBLANK(Skills!E450)=true,Skills!D450,(CONCATENATE(Skills!D450," (",Skills!E450,")")))),(CONCATENATE(Skills!D450," (",Skills!E450,") ",Skills!F451)))</f>
        <v>Indic (Rajasthani)</v>
      </c>
    </row>
    <row r="449">
      <c r="I449" s="25" t="str">
        <f>IF(ISBLANK(Skills!F451)=true,(IF(ISBLANK(Skills!E451)=true,Skills!D451,(CONCATENATE(Skills!D451," (",Skills!E451,")")))),(CONCATENATE(Skills!D451," (",Skills!E451,") ",Skills!F452)))</f>
        <v>Indic (Sindhi)</v>
      </c>
      <c r="J449" s="25" t="str">
        <f>IF(ISBLANK(Skills!F451)=true,(IF(ISBLANK(Skills!E451)=true,Skills!D451,(CONCATENATE(Skills!D451," (",Skills!E451,")")))),(CONCATENATE(Skills!D451," (",Skills!E451,") ",Skills!F452)))</f>
        <v>Indic (Sindhi)</v>
      </c>
      <c r="K449" s="25" t="str">
        <f>IF(ISBLANK(Skills!F451)=true,(IF(ISBLANK(Skills!E451)=true,Skills!D451,(CONCATENATE(Skills!D451," (",Skills!E451,")")))),(CONCATENATE(Skills!D451," (",Skills!E451,") ",Skills!F452)))</f>
        <v>Indic (Sindhi)</v>
      </c>
    </row>
    <row r="450">
      <c r="I450" s="25" t="str">
        <f>IF(ISBLANK(Skills!F452)=true,(IF(ISBLANK(Skills!E452)=true,Skills!D452,(CONCATENATE(Skills!D452," (",Skills!E452,")")))),(CONCATENATE(Skills!D452," (",Skills!E452,") ",Skills!F453)))</f>
        <v>Indic (Sinhalese)</v>
      </c>
      <c r="J450" s="25" t="str">
        <f>IF(ISBLANK(Skills!F452)=true,(IF(ISBLANK(Skills!E452)=true,Skills!D452,(CONCATENATE(Skills!D452," (",Skills!E452,")")))),(CONCATENATE(Skills!D452," (",Skills!E452,") ",Skills!F453)))</f>
        <v>Indic (Sinhalese)</v>
      </c>
      <c r="K450" s="25" t="str">
        <f>IF(ISBLANK(Skills!F452)=true,(IF(ISBLANK(Skills!E452)=true,Skills!D452,(CONCATENATE(Skills!D452," (",Skills!E452,")")))),(CONCATENATE(Skills!D452," (",Skills!E452,") ",Skills!F453)))</f>
        <v>Indic (Sinhalese)</v>
      </c>
    </row>
    <row r="451">
      <c r="I451" s="25" t="str">
        <f>IF(ISBLANK(Skills!F453)=true,(IF(ISBLANK(Skills!E453)=true,Skills!D453,(CONCATENATE(Skills!D453," (",Skills!E453,")")))),(CONCATENATE(Skills!D453," (",Skills!E453,") ",Skills!F454)))</f>
        <v>Indic (Urdu)</v>
      </c>
      <c r="J451" s="25" t="str">
        <f>IF(ISBLANK(Skills!F453)=true,(IF(ISBLANK(Skills!E453)=true,Skills!D453,(CONCATENATE(Skills!D453," (",Skills!E453,")")))),(CONCATENATE(Skills!D453," (",Skills!E453,") ",Skills!F454)))</f>
        <v>Indic (Urdu)</v>
      </c>
      <c r="K451" s="25" t="str">
        <f>IF(ISBLANK(Skills!F453)=true,(IF(ISBLANK(Skills!E453)=true,Skills!D453,(CONCATENATE(Skills!D453," (",Skills!E453,")")))),(CONCATENATE(Skills!D453," (",Skills!E453,") ",Skills!F454)))</f>
        <v>Indic (Urdu)</v>
      </c>
    </row>
    <row r="452">
      <c r="I452" s="25" t="str">
        <f>IF(ISBLANK(Skills!F454)=true,(IF(ISBLANK(Skills!E454)=true,Skills!D454,(CONCATENATE(Skills!D454," (",Skills!E454,")")))),(CONCATENATE(Skills!D454," (",Skills!E454,") ",Skills!F455)))</f>
        <v>Indo-Iranian (Baluchi)</v>
      </c>
      <c r="J452" s="25" t="str">
        <f>IF(ISBLANK(Skills!F454)=true,(IF(ISBLANK(Skills!E454)=true,Skills!D454,(CONCATENATE(Skills!D454," (",Skills!E454,")")))),(CONCATENATE(Skills!D454," (",Skills!E454,") ",Skills!F455)))</f>
        <v>Indo-Iranian (Baluchi)</v>
      </c>
      <c r="K452" s="25" t="str">
        <f>IF(ISBLANK(Skills!F454)=true,(IF(ISBLANK(Skills!E454)=true,Skills!D454,(CONCATENATE(Skills!D454," (",Skills!E454,")")))),(CONCATENATE(Skills!D454," (",Skills!E454,") ",Skills!F455)))</f>
        <v>Indo-Iranian (Baluchi)</v>
      </c>
    </row>
    <row r="453">
      <c r="I453" s="25" t="str">
        <f>IF(ISBLANK(Skills!F455)=true,(IF(ISBLANK(Skills!E455)=true,Skills!D455,(CONCATENATE(Skills!D455," (",Skills!E455,")")))),(CONCATENATE(Skills!D455," (",Skills!E455,") ",Skills!F456)))</f>
        <v>Indo-Iranian (Kurdish)</v>
      </c>
      <c r="J453" s="25" t="str">
        <f>IF(ISBLANK(Skills!F455)=true,(IF(ISBLANK(Skills!E455)=true,Skills!D455,(CONCATENATE(Skills!D455," (",Skills!E455,")")))),(CONCATENATE(Skills!D455," (",Skills!E455,") ",Skills!F456)))</f>
        <v>Indo-Iranian (Kurdish)</v>
      </c>
      <c r="K453" s="25" t="str">
        <f>IF(ISBLANK(Skills!F455)=true,(IF(ISBLANK(Skills!E455)=true,Skills!D455,(CONCATENATE(Skills!D455," (",Skills!E455,")")))),(CONCATENATE(Skills!D455," (",Skills!E455,") ",Skills!F456)))</f>
        <v>Indo-Iranian (Kurdish)</v>
      </c>
    </row>
    <row r="454">
      <c r="I454" s="25" t="str">
        <f>IF(ISBLANK(Skills!F456)=true,(IF(ISBLANK(Skills!E456)=true,Skills!D456,(CONCATENATE(Skills!D456," (",Skills!E456,")")))),(CONCATENATE(Skills!D456," (",Skills!E456,") ",Skills!F457)))</f>
        <v>Indo-Iranian (Persian) </v>
      </c>
      <c r="J454" s="25" t="str">
        <f>IF(ISBLANK(Skills!F456)=true,(IF(ISBLANK(Skills!E456)=true,Skills!D456,(CONCATENATE(Skills!D456," (",Skills!E456,")")))),(CONCATENATE(Skills!D456," (",Skills!E456,") ",Skills!F457)))</f>
        <v>Indo-Iranian (Persian) </v>
      </c>
      <c r="K454" s="25" t="str">
        <f>IF(ISBLANK(Skills!F456)=true,(IF(ISBLANK(Skills!E456)=true,Skills!D456,(CONCATENATE(Skills!D456," (",Skills!E456,")")))),(CONCATENATE(Skills!D456," (",Skills!E456,") ",Skills!F457)))</f>
        <v>Indo-Iranian (Persian) </v>
      </c>
    </row>
    <row r="455">
      <c r="I455" s="25" t="str">
        <f>IF(ISBLANK(Skills!F457)=true,(IF(ISBLANK(Skills!E457)=true,Skills!D457,(CONCATENATE(Skills!D457," (",Skills!E457,")")))),(CONCATENATE(Skills!D457," (",Skills!E457,") ",Skills!F458)))</f>
        <v>Indo-Iranian (Pushtu)</v>
      </c>
      <c r="J455" s="25" t="str">
        <f>IF(ISBLANK(Skills!F457)=true,(IF(ISBLANK(Skills!E457)=true,Skills!D457,(CONCATENATE(Skills!D457," (",Skills!E457,")")))),(CONCATENATE(Skills!D457," (",Skills!E457,") ",Skills!F458)))</f>
        <v>Indo-Iranian (Pushtu)</v>
      </c>
      <c r="K455" s="25" t="str">
        <f>IF(ISBLANK(Skills!F457)=true,(IF(ISBLANK(Skills!E457)=true,Skills!D457,(CONCATENATE(Skills!D457," (",Skills!E457,")")))),(CONCATENATE(Skills!D457," (",Skills!E457,") ",Skills!F458)))</f>
        <v>Indo-Iranian (Pushtu)</v>
      </c>
    </row>
    <row r="456">
      <c r="I456" s="25" t="str">
        <f>IF(ISBLANK(Skills!F458)=true,(IF(ISBLANK(Skills!E458)=true,Skills!D458,(CONCATENATE(Skills!D458," (",Skills!E458,")")))),(CONCATENATE(Skills!D458," (",Skills!E458,") ",Skills!F459)))</f>
        <v>Iroquoian (Cayuga)</v>
      </c>
      <c r="J456" s="25" t="str">
        <f>IF(ISBLANK(Skills!F458)=true,(IF(ISBLANK(Skills!E458)=true,Skills!D458,(CONCATENATE(Skills!D458," (",Skills!E458,")")))),(CONCATENATE(Skills!D458," (",Skills!E458,") ",Skills!F459)))</f>
        <v>Iroquoian (Cayuga)</v>
      </c>
      <c r="K456" s="25" t="str">
        <f>IF(ISBLANK(Skills!F458)=true,(IF(ISBLANK(Skills!E458)=true,Skills!D458,(CONCATENATE(Skills!D458," (",Skills!E458,")")))),(CONCATENATE(Skills!D458," (",Skills!E458,") ",Skills!F459)))</f>
        <v>Iroquoian (Cayuga)</v>
      </c>
    </row>
    <row r="457">
      <c r="I457" s="25" t="str">
        <f>IF(ISBLANK(Skills!F459)=true,(IF(ISBLANK(Skills!E459)=true,Skills!D459,(CONCATENATE(Skills!D459," (",Skills!E459,")")))),(CONCATENATE(Skills!D459," (",Skills!E459,") ",Skills!F460)))</f>
        <v>Iroquoian (Cherokee)</v>
      </c>
      <c r="J457" s="25" t="str">
        <f>IF(ISBLANK(Skills!F459)=true,(IF(ISBLANK(Skills!E459)=true,Skills!D459,(CONCATENATE(Skills!D459," (",Skills!E459,")")))),(CONCATENATE(Skills!D459," (",Skills!E459,") ",Skills!F460)))</f>
        <v>Iroquoian (Cherokee)</v>
      </c>
      <c r="K457" s="25" t="str">
        <f>IF(ISBLANK(Skills!F459)=true,(IF(ISBLANK(Skills!E459)=true,Skills!D459,(CONCATENATE(Skills!D459," (",Skills!E459,")")))),(CONCATENATE(Skills!D459," (",Skills!E459,") ",Skills!F460)))</f>
        <v>Iroquoian (Cherokee)</v>
      </c>
    </row>
    <row r="458">
      <c r="I458" s="25" t="str">
        <f>IF(ISBLANK(Skills!F460)=true,(IF(ISBLANK(Skills!E460)=true,Skills!D460,(CONCATENATE(Skills!D460," (",Skills!E460,")")))),(CONCATENATE(Skills!D460," (",Skills!E460,") ",Skills!F461)))</f>
        <v>Iroquoian (Erie)</v>
      </c>
      <c r="J458" s="25" t="str">
        <f>IF(ISBLANK(Skills!F460)=true,(IF(ISBLANK(Skills!E460)=true,Skills!D460,(CONCATENATE(Skills!D460," (",Skills!E460,")")))),(CONCATENATE(Skills!D460," (",Skills!E460,") ",Skills!F461)))</f>
        <v>Iroquoian (Erie)</v>
      </c>
      <c r="K458" s="25" t="str">
        <f>IF(ISBLANK(Skills!F460)=true,(IF(ISBLANK(Skills!E460)=true,Skills!D460,(CONCATENATE(Skills!D460," (",Skills!E460,")")))),(CONCATENATE(Skills!D460," (",Skills!E460,") ",Skills!F461)))</f>
        <v>Iroquoian (Erie)</v>
      </c>
    </row>
    <row r="459">
      <c r="I459" s="25" t="str">
        <f>IF(ISBLANK(Skills!F461)=true,(IF(ISBLANK(Skills!E461)=true,Skills!D461,(CONCATENATE(Skills!D461," (",Skills!E461,")")))),(CONCATENATE(Skills!D461," (",Skills!E461,") ",Skills!F462)))</f>
        <v>Iroquoian (Huron)</v>
      </c>
      <c r="J459" s="25" t="str">
        <f>IF(ISBLANK(Skills!F461)=true,(IF(ISBLANK(Skills!E461)=true,Skills!D461,(CONCATENATE(Skills!D461," (",Skills!E461,")")))),(CONCATENATE(Skills!D461," (",Skills!E461,") ",Skills!F462)))</f>
        <v>Iroquoian (Huron)</v>
      </c>
      <c r="K459" s="25" t="str">
        <f>IF(ISBLANK(Skills!F461)=true,(IF(ISBLANK(Skills!E461)=true,Skills!D461,(CONCATENATE(Skills!D461," (",Skills!E461,")")))),(CONCATENATE(Skills!D461," (",Skills!E461,") ",Skills!F462)))</f>
        <v>Iroquoian (Huron)</v>
      </c>
    </row>
    <row r="460">
      <c r="I460" s="25" t="str">
        <f>IF(ISBLANK(Skills!F462)=true,(IF(ISBLANK(Skills!E462)=true,Skills!D462,(CONCATENATE(Skills!D462," (",Skills!E462,")")))),(CONCATENATE(Skills!D462," (",Skills!E462,") ",Skills!F463)))</f>
        <v>Iroquoian (Iroquois)</v>
      </c>
      <c r="J460" s="25" t="str">
        <f>IF(ISBLANK(Skills!F462)=true,(IF(ISBLANK(Skills!E462)=true,Skills!D462,(CONCATENATE(Skills!D462," (",Skills!E462,")")))),(CONCATENATE(Skills!D462," (",Skills!E462,") ",Skills!F463)))</f>
        <v>Iroquoian (Iroquois)</v>
      </c>
      <c r="K460" s="25" t="str">
        <f>IF(ISBLANK(Skills!F462)=true,(IF(ISBLANK(Skills!E462)=true,Skills!D462,(CONCATENATE(Skills!D462," (",Skills!E462,")")))),(CONCATENATE(Skills!D462," (",Skills!E462,") ",Skills!F463)))</f>
        <v>Iroquoian (Iroquois)</v>
      </c>
    </row>
    <row r="461">
      <c r="I461" s="25" t="str">
        <f>IF(ISBLANK(Skills!F463)=true,(IF(ISBLANK(Skills!E463)=true,Skills!D463,(CONCATENATE(Skills!D463," (",Skills!E463,")")))),(CONCATENATE(Skills!D463," (",Skills!E463,") ",Skills!F464)))</f>
        <v>Iroquoian (Mohawk)</v>
      </c>
      <c r="J461" s="25" t="str">
        <f>IF(ISBLANK(Skills!F463)=true,(IF(ISBLANK(Skills!E463)=true,Skills!D463,(CONCATENATE(Skills!D463," (",Skills!E463,")")))),(CONCATENATE(Skills!D463," (",Skills!E463,") ",Skills!F464)))</f>
        <v>Iroquoian (Mohawk)</v>
      </c>
      <c r="K461" s="25" t="str">
        <f>IF(ISBLANK(Skills!F463)=true,(IF(ISBLANK(Skills!E463)=true,Skills!D463,(CONCATENATE(Skills!D463," (",Skills!E463,")")))),(CONCATENATE(Skills!D463," (",Skills!E463,") ",Skills!F464)))</f>
        <v>Iroquoian (Mohawk)</v>
      </c>
    </row>
    <row r="462">
      <c r="I462" s="25" t="str">
        <f>IF(ISBLANK(Skills!F464)=true,(IF(ISBLANK(Skills!E464)=true,Skills!D464,(CONCATENATE(Skills!D464," (",Skills!E464,")")))),(CONCATENATE(Skills!D464," (",Skills!E464,") ",Skills!F465)))</f>
        <v>Iroquoian (Onandago)</v>
      </c>
      <c r="J462" s="25" t="str">
        <f>IF(ISBLANK(Skills!F464)=true,(IF(ISBLANK(Skills!E464)=true,Skills!D464,(CONCATENATE(Skills!D464," (",Skills!E464,")")))),(CONCATENATE(Skills!D464," (",Skills!E464,") ",Skills!F465)))</f>
        <v>Iroquoian (Onandago)</v>
      </c>
      <c r="K462" s="25" t="str">
        <f>IF(ISBLANK(Skills!F464)=true,(IF(ISBLANK(Skills!E464)=true,Skills!D464,(CONCATENATE(Skills!D464," (",Skills!E464,")")))),(CONCATENATE(Skills!D464," (",Skills!E464,") ",Skills!F465)))</f>
        <v>Iroquoian (Onandago)</v>
      </c>
    </row>
    <row r="463">
      <c r="I463" s="25" t="str">
        <f>IF(ISBLANK(Skills!F465)=true,(IF(ISBLANK(Skills!E465)=true,Skills!D465,(CONCATENATE(Skills!D465," (",Skills!E465,")")))),(CONCATENATE(Skills!D465," (",Skills!E465,") ",Skills!F466)))</f>
        <v>Iroquoian (Oneida)</v>
      </c>
      <c r="J463" s="25" t="str">
        <f>IF(ISBLANK(Skills!F465)=true,(IF(ISBLANK(Skills!E465)=true,Skills!D465,(CONCATENATE(Skills!D465," (",Skills!E465,")")))),(CONCATENATE(Skills!D465," (",Skills!E465,") ",Skills!F466)))</f>
        <v>Iroquoian (Oneida)</v>
      </c>
      <c r="K463" s="25" t="str">
        <f>IF(ISBLANK(Skills!F465)=true,(IF(ISBLANK(Skills!E465)=true,Skills!D465,(CONCATENATE(Skills!D465," (",Skills!E465,")")))),(CONCATENATE(Skills!D465," (",Skills!E465,") ",Skills!F466)))</f>
        <v>Iroquoian (Oneida)</v>
      </c>
    </row>
    <row r="464">
      <c r="I464" s="25" t="str">
        <f>IF(ISBLANK(Skills!F466)=true,(IF(ISBLANK(Skills!E466)=true,Skills!D466,(CONCATENATE(Skills!D466," (",Skills!E466,")")))),(CONCATENATE(Skills!D466," (",Skills!E466,") ",Skills!F467)))</f>
        <v>Iroquoian (Seneca)</v>
      </c>
      <c r="J464" s="25" t="str">
        <f>IF(ISBLANK(Skills!F466)=true,(IF(ISBLANK(Skills!E466)=true,Skills!D466,(CONCATENATE(Skills!D466," (",Skills!E466,")")))),(CONCATENATE(Skills!D466," (",Skills!E466,") ",Skills!F467)))</f>
        <v>Iroquoian (Seneca)</v>
      </c>
      <c r="K464" s="25" t="str">
        <f>IF(ISBLANK(Skills!F466)=true,(IF(ISBLANK(Skills!E466)=true,Skills!D466,(CONCATENATE(Skills!D466," (",Skills!E466,")")))),(CONCATENATE(Skills!D466," (",Skills!E466,") ",Skills!F467)))</f>
        <v>Iroquoian (Seneca)</v>
      </c>
    </row>
    <row r="465">
      <c r="I465" s="25" t="str">
        <f>IF(ISBLANK(Skills!F467)=true,(IF(ISBLANK(Skills!E467)=true,Skills!D467,(CONCATENATE(Skills!D467," (",Skills!E467,")")))),(CONCATENATE(Skills!D467," (",Skills!E467,") ",Skills!F468)))</f>
        <v>Iroquoian (Tuscarora)</v>
      </c>
      <c r="J465" s="25" t="str">
        <f>IF(ISBLANK(Skills!F467)=true,(IF(ISBLANK(Skills!E467)=true,Skills!D467,(CONCATENATE(Skills!D467," (",Skills!E467,")")))),(CONCATENATE(Skills!D467," (",Skills!E467,") ",Skills!F468)))</f>
        <v>Iroquoian (Tuscarora)</v>
      </c>
      <c r="K465" s="25" t="str">
        <f>IF(ISBLANK(Skills!F467)=true,(IF(ISBLANK(Skills!E467)=true,Skills!D467,(CONCATENATE(Skills!D467," (",Skills!E467,")")))),(CONCATENATE(Skills!D467," (",Skills!E467,") ",Skills!F468)))</f>
        <v>Iroquoian (Tuscarora)</v>
      </c>
    </row>
    <row r="466">
      <c r="I466" s="25" t="str">
        <f>IF(ISBLANK(Skills!F468)=true,(IF(ISBLANK(Skills!E468)=true,Skills!D468,(CONCATENATE(Skills!D468," (",Skills!E468,")")))),(CONCATENATE(Skills!D468," (",Skills!E468,") ",Skills!F469)))</f>
        <v>Japanese</v>
      </c>
      <c r="J466" s="25" t="str">
        <f>IF(ISBLANK(Skills!F468)=true,(IF(ISBLANK(Skills!E468)=true,Skills!D468,(CONCATENATE(Skills!D468," (",Skills!E468,")")))),(CONCATENATE(Skills!D468," (",Skills!E468,") ",Skills!F469)))</f>
        <v>Japanese</v>
      </c>
      <c r="K466" s="25" t="str">
        <f>IF(ISBLANK(Skills!F468)=true,(IF(ISBLANK(Skills!E468)=true,Skills!D468,(CONCATENATE(Skills!D468," (",Skills!E468,")")))),(CONCATENATE(Skills!D468," (",Skills!E468,") ",Skills!F469)))</f>
        <v>Japanese</v>
      </c>
    </row>
    <row r="467">
      <c r="I467" s="25" t="str">
        <f>IF(ISBLANK(Skills!F469)=true,(IF(ISBLANK(Skills!E469)=true,Skills!D469,(CONCATENATE(Skills!D469," (",Skills!E469,")")))),(CONCATENATE(Skills!D469," (",Skills!E469,") ",Skills!F470)))</f>
        <v>Khoisan (Bushman)</v>
      </c>
      <c r="J467" s="25" t="str">
        <f>IF(ISBLANK(Skills!F469)=true,(IF(ISBLANK(Skills!E469)=true,Skills!D469,(CONCATENATE(Skills!D469," (",Skills!E469,")")))),(CONCATENATE(Skills!D469," (",Skills!E469,") ",Skills!F470)))</f>
        <v>Khoisan (Bushman)</v>
      </c>
      <c r="K467" s="25" t="str">
        <f>IF(ISBLANK(Skills!F469)=true,(IF(ISBLANK(Skills!E469)=true,Skills!D469,(CONCATENATE(Skills!D469," (",Skills!E469,")")))),(CONCATENATE(Skills!D469," (",Skills!E469,") ",Skills!F470)))</f>
        <v>Khoisan (Bushman)</v>
      </c>
    </row>
    <row r="468">
      <c r="I468" s="25" t="str">
        <f>IF(ISBLANK(Skills!F470)=true,(IF(ISBLANK(Skills!E470)=true,Skills!D470,(CONCATENATE(Skills!D470," (",Skills!E470,")")))),(CONCATENATE(Skills!D470," (",Skills!E470,") ",Skills!F471)))</f>
        <v>Khoisan (Hadza)</v>
      </c>
      <c r="J468" s="25" t="str">
        <f>IF(ISBLANK(Skills!F470)=true,(IF(ISBLANK(Skills!E470)=true,Skills!D470,(CONCATENATE(Skills!D470," (",Skills!E470,")")))),(CONCATENATE(Skills!D470," (",Skills!E470,") ",Skills!F471)))</f>
        <v>Khoisan (Hadza)</v>
      </c>
      <c r="K468" s="25" t="str">
        <f>IF(ISBLANK(Skills!F470)=true,(IF(ISBLANK(Skills!E470)=true,Skills!D470,(CONCATENATE(Skills!D470," (",Skills!E470,")")))),(CONCATENATE(Skills!D470," (",Skills!E470,") ",Skills!F471)))</f>
        <v>Khoisan (Hadza)</v>
      </c>
    </row>
    <row r="469">
      <c r="I469" s="25" t="str">
        <f>IF(ISBLANK(Skills!F471)=true,(IF(ISBLANK(Skills!E471)=true,Skills!D471,(CONCATENATE(Skills!D471," (",Skills!E471,")")))),(CONCATENATE(Skills!D471," (",Skills!E471,") ",Skills!F472)))</f>
        <v>Khoisan (Hottentot)</v>
      </c>
      <c r="J469" s="25" t="str">
        <f>IF(ISBLANK(Skills!F471)=true,(IF(ISBLANK(Skills!E471)=true,Skills!D471,(CONCATENATE(Skills!D471," (",Skills!E471,")")))),(CONCATENATE(Skills!D471," (",Skills!E471,") ",Skills!F472)))</f>
        <v>Khoisan (Hottentot)</v>
      </c>
      <c r="K469" s="25" t="str">
        <f>IF(ISBLANK(Skills!F471)=true,(IF(ISBLANK(Skills!E471)=true,Skills!D471,(CONCATENATE(Skills!D471," (",Skills!E471,")")))),(CONCATENATE(Skills!D471," (",Skills!E471,") ",Skills!F472)))</f>
        <v>Khoisan (Hottentot)</v>
      </c>
    </row>
    <row r="470">
      <c r="I470" s="25" t="str">
        <f>IF(ISBLANK(Skills!F472)=true,(IF(ISBLANK(Skills!E472)=true,Skills!D472,(CONCATENATE(Skills!D472," (",Skills!E472,")")))),(CONCATENATE(Skills!D472," (",Skills!E472,") ",Skills!F473)))</f>
        <v>Khoisan (Nama)</v>
      </c>
      <c r="J470" s="25" t="str">
        <f>IF(ISBLANK(Skills!F472)=true,(IF(ISBLANK(Skills!E472)=true,Skills!D472,(CONCATENATE(Skills!D472," (",Skills!E472,")")))),(CONCATENATE(Skills!D472," (",Skills!E472,") ",Skills!F473)))</f>
        <v>Khoisan (Nama)</v>
      </c>
      <c r="K470" s="25" t="str">
        <f>IF(ISBLANK(Skills!F472)=true,(IF(ISBLANK(Skills!E472)=true,Skills!D472,(CONCATENATE(Skills!D472," (",Skills!E472,")")))),(CONCATENATE(Skills!D472," (",Skills!E472,") ",Skills!F473)))</f>
        <v>Khoisan (Nama)</v>
      </c>
    </row>
    <row r="471">
      <c r="I471" s="25" t="str">
        <f>IF(ISBLANK(Skills!F473)=true,(IF(ISBLANK(Skills!E473)=true,Skills!D473,(CONCATENATE(Skills!D473," (",Skills!E473,")")))),(CONCATENATE(Skills!D473," (",Skills!E473,") ",Skills!F474)))</f>
        <v>Khoisan (Sandawe)</v>
      </c>
      <c r="J471" s="25" t="str">
        <f>IF(ISBLANK(Skills!F473)=true,(IF(ISBLANK(Skills!E473)=true,Skills!D473,(CONCATENATE(Skills!D473," (",Skills!E473,")")))),(CONCATENATE(Skills!D473," (",Skills!E473,") ",Skills!F474)))</f>
        <v>Khoisan (Sandawe)</v>
      </c>
      <c r="K471" s="25" t="str">
        <f>IF(ISBLANK(Skills!F473)=true,(IF(ISBLANK(Skills!E473)=true,Skills!D473,(CONCATENATE(Skills!D473," (",Skills!E473,")")))),(CONCATENATE(Skills!D473," (",Skills!E473,") ",Skills!F474)))</f>
        <v>Khoisan (Sandawe)</v>
      </c>
    </row>
    <row r="472">
      <c r="I472" s="25" t="str">
        <f>IF(ISBLANK(Skills!F474)=true,(IF(ISBLANK(Skills!E474)=true,Skills!D474,(CONCATENATE(Skills!D474," (",Skills!E474,")")))),(CONCATENATE(Skills!D474," (",Skills!E474,") ",Skills!F475)))</f>
        <v>Korean</v>
      </c>
      <c r="J472" s="25" t="str">
        <f>IF(ISBLANK(Skills!F474)=true,(IF(ISBLANK(Skills!E474)=true,Skills!D474,(CONCATENATE(Skills!D474," (",Skills!E474,")")))),(CONCATENATE(Skills!D474," (",Skills!E474,") ",Skills!F475)))</f>
        <v>Korean</v>
      </c>
      <c r="K472" s="25" t="str">
        <f>IF(ISBLANK(Skills!F474)=true,(IF(ISBLANK(Skills!E474)=true,Skills!D474,(CONCATENATE(Skills!D474," (",Skills!E474,")")))),(CONCATENATE(Skills!D474," (",Skills!E474,") ",Skills!F475)))</f>
        <v>Korean</v>
      </c>
    </row>
    <row r="473">
      <c r="I473" s="25" t="str">
        <f>IF(ISBLANK(Skills!F475)=true,(IF(ISBLANK(Skills!E475)=true,Skills!D475,(CONCATENATE(Skills!D475," (",Skills!E475,")")))),(CONCATENATE(Skills!D475," (",Skills!E475,") ",Skills!F476)))</f>
        <v>Malayo-Polynesian (Bahasa)</v>
      </c>
      <c r="J473" s="25" t="str">
        <f>IF(ISBLANK(Skills!F475)=true,(IF(ISBLANK(Skills!E475)=true,Skills!D475,(CONCATENATE(Skills!D475," (",Skills!E475,")")))),(CONCATENATE(Skills!D475," (",Skills!E475,") ",Skills!F476)))</f>
        <v>Malayo-Polynesian (Bahasa)</v>
      </c>
      <c r="K473" s="25" t="str">
        <f>IF(ISBLANK(Skills!F475)=true,(IF(ISBLANK(Skills!E475)=true,Skills!D475,(CONCATENATE(Skills!D475," (",Skills!E475,")")))),(CONCATENATE(Skills!D475," (",Skills!E475,") ",Skills!F476)))</f>
        <v>Malayo-Polynesian (Bahasa)</v>
      </c>
    </row>
    <row r="474">
      <c r="I474" s="25" t="str">
        <f>IF(ISBLANK(Skills!F476)=true,(IF(ISBLANK(Skills!E476)=true,Skills!D476,(CONCATENATE(Skills!D476," (",Skills!E476,")")))),(CONCATENATE(Skills!D476," (",Skills!E476,") ",Skills!F477)))</f>
        <v>Malayo-Polynesian (Cebuano)</v>
      </c>
      <c r="J474" s="25" t="str">
        <f>IF(ISBLANK(Skills!F476)=true,(IF(ISBLANK(Skills!E476)=true,Skills!D476,(CONCATENATE(Skills!D476," (",Skills!E476,")")))),(CONCATENATE(Skills!D476," (",Skills!E476,") ",Skills!F477)))</f>
        <v>Malayo-Polynesian (Cebuano)</v>
      </c>
      <c r="K474" s="25" t="str">
        <f>IF(ISBLANK(Skills!F476)=true,(IF(ISBLANK(Skills!E476)=true,Skills!D476,(CONCATENATE(Skills!D476," (",Skills!E476,")")))),(CONCATENATE(Skills!D476," (",Skills!E476,") ",Skills!F477)))</f>
        <v>Malayo-Polynesian (Cebuano)</v>
      </c>
    </row>
    <row r="475">
      <c r="I475" s="25" t="str">
        <f>IF(ISBLANK(Skills!F477)=true,(IF(ISBLANK(Skills!E477)=true,Skills!D477,(CONCATENATE(Skills!D477," (",Skills!E477,")")))),(CONCATENATE(Skills!D477," (",Skills!E477,") ",Skills!F478)))</f>
        <v>Malayo-Polynesian (Ilocano)</v>
      </c>
      <c r="J475" s="25" t="str">
        <f>IF(ISBLANK(Skills!F477)=true,(IF(ISBLANK(Skills!E477)=true,Skills!D477,(CONCATENATE(Skills!D477," (",Skills!E477,")")))),(CONCATENATE(Skills!D477," (",Skills!E477,") ",Skills!F478)))</f>
        <v>Malayo-Polynesian (Ilocano)</v>
      </c>
      <c r="K475" s="25" t="str">
        <f>IF(ISBLANK(Skills!F477)=true,(IF(ISBLANK(Skills!E477)=true,Skills!D477,(CONCATENATE(Skills!D477," (",Skills!E477,")")))),(CONCATENATE(Skills!D477," (",Skills!E477,") ",Skills!F478)))</f>
        <v>Malayo-Polynesian (Ilocano)</v>
      </c>
    </row>
    <row r="476">
      <c r="I476" s="25" t="str">
        <f>IF(ISBLANK(Skills!F478)=true,(IF(ISBLANK(Skills!E478)=true,Skills!D478,(CONCATENATE(Skills!D478," (",Skills!E478,")")))),(CONCATENATE(Skills!D478," (",Skills!E478,") ",Skills!F479)))</f>
        <v>Malayo-Polynesian (Javanese)</v>
      </c>
      <c r="J476" s="25" t="str">
        <f>IF(ISBLANK(Skills!F478)=true,(IF(ISBLANK(Skills!E478)=true,Skills!D478,(CONCATENATE(Skills!D478," (",Skills!E478,")")))),(CONCATENATE(Skills!D478," (",Skills!E478,") ",Skills!F479)))</f>
        <v>Malayo-Polynesian (Javanese)</v>
      </c>
      <c r="K476" s="25" t="str">
        <f>IF(ISBLANK(Skills!F478)=true,(IF(ISBLANK(Skills!E478)=true,Skills!D478,(CONCATENATE(Skills!D478," (",Skills!E478,")")))),(CONCATENATE(Skills!D478," (",Skills!E478,") ",Skills!F479)))</f>
        <v>Malayo-Polynesian (Javanese)</v>
      </c>
    </row>
    <row r="477">
      <c r="I477" s="25" t="str">
        <f>IF(ISBLANK(Skills!F479)=true,(IF(ISBLANK(Skills!E479)=true,Skills!D479,(CONCATENATE(Skills!D479," (",Skills!E479,")")))),(CONCATENATE(Skills!D479," (",Skills!E479,") ",Skills!F480)))</f>
        <v>Malayo-Polynesian (Kiriwina)</v>
      </c>
      <c r="J477" s="25" t="str">
        <f>IF(ISBLANK(Skills!F479)=true,(IF(ISBLANK(Skills!E479)=true,Skills!D479,(CONCATENATE(Skills!D479," (",Skills!E479,")")))),(CONCATENATE(Skills!D479," (",Skills!E479,") ",Skills!F480)))</f>
        <v>Malayo-Polynesian (Kiriwina)</v>
      </c>
      <c r="K477" s="25" t="str">
        <f>IF(ISBLANK(Skills!F479)=true,(IF(ISBLANK(Skills!E479)=true,Skills!D479,(CONCATENATE(Skills!D479," (",Skills!E479,")")))),(CONCATENATE(Skills!D479," (",Skills!E479,") ",Skills!F480)))</f>
        <v>Malayo-Polynesian (Kiriwina)</v>
      </c>
    </row>
    <row r="478">
      <c r="I478" s="25" t="str">
        <f>IF(ISBLANK(Skills!F480)=true,(IF(ISBLANK(Skills!E480)=true,Skills!D480,(CONCATENATE(Skills!D480," (",Skills!E480,")")))),(CONCATENATE(Skills!D480," (",Skills!E480,") ",Skills!F481)))</f>
        <v>Malayo-Polynesian (Madurese)</v>
      </c>
      <c r="J478" s="25" t="str">
        <f>IF(ISBLANK(Skills!F480)=true,(IF(ISBLANK(Skills!E480)=true,Skills!D480,(CONCATENATE(Skills!D480," (",Skills!E480,")")))),(CONCATENATE(Skills!D480," (",Skills!E480,") ",Skills!F481)))</f>
        <v>Malayo-Polynesian (Madurese)</v>
      </c>
      <c r="K478" s="25" t="str">
        <f>IF(ISBLANK(Skills!F480)=true,(IF(ISBLANK(Skills!E480)=true,Skills!D480,(CONCATENATE(Skills!D480," (",Skills!E480,")")))),(CONCATENATE(Skills!D480," (",Skills!E480,") ",Skills!F481)))</f>
        <v>Malayo-Polynesian (Madurese)</v>
      </c>
    </row>
    <row r="479">
      <c r="I479" s="25" t="str">
        <f>IF(ISBLANK(Skills!F481)=true,(IF(ISBLANK(Skills!E481)=true,Skills!D481,(CONCATENATE(Skills!D481," (",Skills!E481,")")))),(CONCATENATE(Skills!D481," (",Skills!E481,") ",Skills!F482)))</f>
        <v>Malayo-Polynesian (Malayan)</v>
      </c>
      <c r="J479" s="25" t="str">
        <f>IF(ISBLANK(Skills!F481)=true,(IF(ISBLANK(Skills!E481)=true,Skills!D481,(CONCATENATE(Skills!D481," (",Skills!E481,")")))),(CONCATENATE(Skills!D481," (",Skills!E481,") ",Skills!F482)))</f>
        <v>Malayo-Polynesian (Malayan)</v>
      </c>
      <c r="K479" s="25" t="str">
        <f>IF(ISBLANK(Skills!F481)=true,(IF(ISBLANK(Skills!E481)=true,Skills!D481,(CONCATENATE(Skills!D481," (",Skills!E481,")")))),(CONCATENATE(Skills!D481," (",Skills!E481,") ",Skills!F482)))</f>
        <v>Malayo-Polynesian (Malayan)</v>
      </c>
    </row>
    <row r="480">
      <c r="I480" s="25" t="str">
        <f>IF(ISBLANK(Skills!F482)=true,(IF(ISBLANK(Skills!E482)=true,Skills!D482,(CONCATENATE(Skills!D482," (",Skills!E482,")")))),(CONCATENATE(Skills!D482," (",Skills!E482,") ",Skills!F483)))</f>
        <v>Malayo-Polynesian (Maori)</v>
      </c>
      <c r="J480" s="25" t="str">
        <f>IF(ISBLANK(Skills!F482)=true,(IF(ISBLANK(Skills!E482)=true,Skills!D482,(CONCATENATE(Skills!D482," (",Skills!E482,")")))),(CONCATENATE(Skills!D482," (",Skills!E482,") ",Skills!F483)))</f>
        <v>Malayo-Polynesian (Maori)</v>
      </c>
      <c r="K480" s="25" t="str">
        <f>IF(ISBLANK(Skills!F482)=true,(IF(ISBLANK(Skills!E482)=true,Skills!D482,(CONCATENATE(Skills!D482," (",Skills!E482,")")))),(CONCATENATE(Skills!D482," (",Skills!E482,") ",Skills!F483)))</f>
        <v>Malayo-Polynesian (Maori)</v>
      </c>
    </row>
    <row r="481">
      <c r="I481" s="25" t="str">
        <f>IF(ISBLANK(Skills!F483)=true,(IF(ISBLANK(Skills!E483)=true,Skills!D483,(CONCATENATE(Skills!D483," (",Skills!E483,")")))),(CONCATENATE(Skills!D483," (",Skills!E483,") ",Skills!F484)))</f>
        <v>Malayo-Polynesian (Melanesian)</v>
      </c>
      <c r="J481" s="25" t="str">
        <f>IF(ISBLANK(Skills!F483)=true,(IF(ISBLANK(Skills!E483)=true,Skills!D483,(CONCATENATE(Skills!D483," (",Skills!E483,")")))),(CONCATENATE(Skills!D483," (",Skills!E483,") ",Skills!F484)))</f>
        <v>Malayo-Polynesian (Melanesian)</v>
      </c>
      <c r="K481" s="25" t="str">
        <f>IF(ISBLANK(Skills!F483)=true,(IF(ISBLANK(Skills!E483)=true,Skills!D483,(CONCATENATE(Skills!D483," (",Skills!E483,")")))),(CONCATENATE(Skills!D483," (",Skills!E483,") ",Skills!F484)))</f>
        <v>Malayo-Polynesian (Melanesian)</v>
      </c>
    </row>
    <row r="482">
      <c r="I482" s="25" t="str">
        <f>IF(ISBLANK(Skills!F484)=true,(IF(ISBLANK(Skills!E484)=true,Skills!D484,(CONCATENATE(Skills!D484," (",Skills!E484,")")))),(CONCATENATE(Skills!D484," (",Skills!E484,") ",Skills!F485)))</f>
        <v>Malayo-Polynesian (Micronesian)</v>
      </c>
      <c r="J482" s="25" t="str">
        <f>IF(ISBLANK(Skills!F484)=true,(IF(ISBLANK(Skills!E484)=true,Skills!D484,(CONCATENATE(Skills!D484," (",Skills!E484,")")))),(CONCATENATE(Skills!D484," (",Skills!E484,") ",Skills!F485)))</f>
        <v>Malayo-Polynesian (Micronesian)</v>
      </c>
      <c r="K482" s="25" t="str">
        <f>IF(ISBLANK(Skills!F484)=true,(IF(ISBLANK(Skills!E484)=true,Skills!D484,(CONCATENATE(Skills!D484," (",Skills!E484,")")))),(CONCATENATE(Skills!D484," (",Skills!E484,") ",Skills!F485)))</f>
        <v>Malayo-Polynesian (Micronesian)</v>
      </c>
    </row>
    <row r="483">
      <c r="I483" s="25" t="str">
        <f>IF(ISBLANK(Skills!F485)=true,(IF(ISBLANK(Skills!E485)=true,Skills!D485,(CONCATENATE(Skills!D485," (",Skills!E485,")")))),(CONCATENATE(Skills!D485," (",Skills!E485,") ",Skills!F486)))</f>
        <v>Malayo-Polynesian (Misima)</v>
      </c>
      <c r="J483" s="25" t="str">
        <f>IF(ISBLANK(Skills!F485)=true,(IF(ISBLANK(Skills!E485)=true,Skills!D485,(CONCATENATE(Skills!D485," (",Skills!E485,")")))),(CONCATENATE(Skills!D485," (",Skills!E485,") ",Skills!F486)))</f>
        <v>Malayo-Polynesian (Misima)</v>
      </c>
      <c r="K483" s="25" t="str">
        <f>IF(ISBLANK(Skills!F485)=true,(IF(ISBLANK(Skills!E485)=true,Skills!D485,(CONCATENATE(Skills!D485," (",Skills!E485,")")))),(CONCATENATE(Skills!D485," (",Skills!E485,") ",Skills!F486)))</f>
        <v>Malayo-Polynesian (Misima)</v>
      </c>
    </row>
    <row r="484">
      <c r="I484" s="25" t="str">
        <f>IF(ISBLANK(Skills!F486)=true,(IF(ISBLANK(Skills!E486)=true,Skills!D486,(CONCATENATE(Skills!D486," (",Skills!E486,")")))),(CONCATENATE(Skills!D486," (",Skills!E486,") ",Skills!F487)))</f>
        <v>Malayo-Polynesian (Panay-Hiligaynon)</v>
      </c>
      <c r="J484" s="25" t="str">
        <f>IF(ISBLANK(Skills!F486)=true,(IF(ISBLANK(Skills!E486)=true,Skills!D486,(CONCATENATE(Skills!D486," (",Skills!E486,")")))),(CONCATENATE(Skills!D486," (",Skills!E486,") ",Skills!F487)))</f>
        <v>Malayo-Polynesian (Panay-Hiligaynon)</v>
      </c>
      <c r="K484" s="25" t="str">
        <f>IF(ISBLANK(Skills!F486)=true,(IF(ISBLANK(Skills!E486)=true,Skills!D486,(CONCATENATE(Skills!D486," (",Skills!E486,")")))),(CONCATENATE(Skills!D486," (",Skills!E486,") ",Skills!F487)))</f>
        <v>Malayo-Polynesian (Panay-Hiligaynon)</v>
      </c>
    </row>
    <row r="485">
      <c r="I485" s="25" t="str">
        <f>IF(ISBLANK(Skills!F487)=true,(IF(ISBLANK(Skills!E487)=true,Skills!D487,(CONCATENATE(Skills!D487," (",Skills!E487,")")))),(CONCATENATE(Skills!D487," (",Skills!E487,") ",Skills!F488)))</f>
        <v>Malayo-Polynesian (Polynesian)</v>
      </c>
      <c r="J485" s="25" t="str">
        <f>IF(ISBLANK(Skills!F487)=true,(IF(ISBLANK(Skills!E487)=true,Skills!D487,(CONCATENATE(Skills!D487," (",Skills!E487,")")))),(CONCATENATE(Skills!D487," (",Skills!E487,") ",Skills!F488)))</f>
        <v>Malayo-Polynesian (Polynesian)</v>
      </c>
      <c r="K485" s="25" t="str">
        <f>IF(ISBLANK(Skills!F487)=true,(IF(ISBLANK(Skills!E487)=true,Skills!D487,(CONCATENATE(Skills!D487," (",Skills!E487,")")))),(CONCATENATE(Skills!D487," (",Skills!E487,") ",Skills!F488)))</f>
        <v>Malayo-Polynesian (Polynesian)</v>
      </c>
    </row>
    <row r="486">
      <c r="I486" s="25" t="str">
        <f>IF(ISBLANK(Skills!F488)=true,(IF(ISBLANK(Skills!E488)=true,Skills!D488,(CONCATENATE(Skills!D488," (",Skills!E488,")")))),(CONCATENATE(Skills!D488," (",Skills!E488,") ",Skills!F489)))</f>
        <v>Malayo-Polynesian (Samar-Leyte)</v>
      </c>
      <c r="J486" s="25" t="str">
        <f>IF(ISBLANK(Skills!F488)=true,(IF(ISBLANK(Skills!E488)=true,Skills!D488,(CONCATENATE(Skills!D488," (",Skills!E488,")")))),(CONCATENATE(Skills!D488," (",Skills!E488,") ",Skills!F489)))</f>
        <v>Malayo-Polynesian (Samar-Leyte)</v>
      </c>
      <c r="K486" s="25" t="str">
        <f>IF(ISBLANK(Skills!F488)=true,(IF(ISBLANK(Skills!E488)=true,Skills!D488,(CONCATENATE(Skills!D488," (",Skills!E488,")")))),(CONCATENATE(Skills!D488," (",Skills!E488,") ",Skills!F489)))</f>
        <v>Malayo-Polynesian (Samar-Leyte)</v>
      </c>
    </row>
    <row r="487">
      <c r="I487" s="25" t="str">
        <f>IF(ISBLANK(Skills!F489)=true,(IF(ISBLANK(Skills!E489)=true,Skills!D489,(CONCATENATE(Skills!D489," (",Skills!E489,")")))),(CONCATENATE(Skills!D489," (",Skills!E489,") ",Skills!F490)))</f>
        <v>Malayo-Polynesian (Samoan)</v>
      </c>
      <c r="J487" s="25" t="str">
        <f>IF(ISBLANK(Skills!F489)=true,(IF(ISBLANK(Skills!E489)=true,Skills!D489,(CONCATENATE(Skills!D489," (",Skills!E489,")")))),(CONCATENATE(Skills!D489," (",Skills!E489,") ",Skills!F490)))</f>
        <v>Malayo-Polynesian (Samoan)</v>
      </c>
      <c r="K487" s="25" t="str">
        <f>IF(ISBLANK(Skills!F489)=true,(IF(ISBLANK(Skills!E489)=true,Skills!D489,(CONCATENATE(Skills!D489," (",Skills!E489,")")))),(CONCATENATE(Skills!D489," (",Skills!E489,") ",Skills!F490)))</f>
        <v>Malayo-Polynesian (Samoan)</v>
      </c>
    </row>
    <row r="488">
      <c r="I488" s="25" t="str">
        <f>IF(ISBLANK(Skills!F490)=true,(IF(ISBLANK(Skills!E490)=true,Skills!D490,(CONCATENATE(Skills!D490," (",Skills!E490,")")))),(CONCATENATE(Skills!D490," (",Skills!E490,") ",Skills!F491)))</f>
        <v>Malayo-Polynesian (Sundanese)</v>
      </c>
      <c r="J488" s="25" t="str">
        <f>IF(ISBLANK(Skills!F490)=true,(IF(ISBLANK(Skills!E490)=true,Skills!D490,(CONCATENATE(Skills!D490," (",Skills!E490,")")))),(CONCATENATE(Skills!D490," (",Skills!E490,") ",Skills!F491)))</f>
        <v>Malayo-Polynesian (Sundanese)</v>
      </c>
      <c r="K488" s="25" t="str">
        <f>IF(ISBLANK(Skills!F490)=true,(IF(ISBLANK(Skills!E490)=true,Skills!D490,(CONCATENATE(Skills!D490," (",Skills!E490,")")))),(CONCATENATE(Skills!D490," (",Skills!E490,") ",Skills!F491)))</f>
        <v>Malayo-Polynesian (Sundanese)</v>
      </c>
    </row>
    <row r="489">
      <c r="I489" s="25" t="str">
        <f>IF(ISBLANK(Skills!F491)=true,(IF(ISBLANK(Skills!E491)=true,Skills!D491,(CONCATENATE(Skills!D491," (",Skills!E491,")")))),(CONCATENATE(Skills!D491," (",Skills!E491,") ",Skills!F492)))</f>
        <v>Malayo-Polynesian (Tagalog)</v>
      </c>
      <c r="J489" s="25" t="str">
        <f>IF(ISBLANK(Skills!F491)=true,(IF(ISBLANK(Skills!E491)=true,Skills!D491,(CONCATENATE(Skills!D491," (",Skills!E491,")")))),(CONCATENATE(Skills!D491," (",Skills!E491,") ",Skills!F492)))</f>
        <v>Malayo-Polynesian (Tagalog)</v>
      </c>
      <c r="K489" s="25" t="str">
        <f>IF(ISBLANK(Skills!F491)=true,(IF(ISBLANK(Skills!E491)=true,Skills!D491,(CONCATENATE(Skills!D491," (",Skills!E491,")")))),(CONCATENATE(Skills!D491," (",Skills!E491,") ",Skills!F492)))</f>
        <v>Malayo-Polynesian (Tagalog)</v>
      </c>
    </row>
    <row r="490">
      <c r="I490" s="25" t="str">
        <f>IF(ISBLANK(Skills!F492)=true,(IF(ISBLANK(Skills!E492)=true,Skills!D492,(CONCATENATE(Skills!D492," (",Skills!E492,")")))),(CONCATENATE(Skills!D492," (",Skills!E492,") ",Skills!F493)))</f>
        <v>Malayo-Polynesian (Taluga)</v>
      </c>
      <c r="J490" s="25" t="str">
        <f>IF(ISBLANK(Skills!F492)=true,(IF(ISBLANK(Skills!E492)=true,Skills!D492,(CONCATENATE(Skills!D492," (",Skills!E492,")")))),(CONCATENATE(Skills!D492," (",Skills!E492,") ",Skills!F493)))</f>
        <v>Malayo-Polynesian (Taluga)</v>
      </c>
      <c r="K490" s="25" t="str">
        <f>IF(ISBLANK(Skills!F492)=true,(IF(ISBLANK(Skills!E492)=true,Skills!D492,(CONCATENATE(Skills!D492," (",Skills!E492,")")))),(CONCATENATE(Skills!D492," (",Skills!E492,") ",Skills!F493)))</f>
        <v>Malayo-Polynesian (Taluga)</v>
      </c>
    </row>
    <row r="491">
      <c r="I491" s="25" t="str">
        <f>IF(ISBLANK(Skills!F493)=true,(IF(ISBLANK(Skills!E493)=true,Skills!D493,(CONCATENATE(Skills!D493," (",Skills!E493,")")))),(CONCATENATE(Skills!D493," (",Skills!E493,") ",Skills!F494)))</f>
        <v>Mayan (Guatemala)</v>
      </c>
      <c r="J491" s="25" t="str">
        <f>IF(ISBLANK(Skills!F493)=true,(IF(ISBLANK(Skills!E493)=true,Skills!D493,(CONCATENATE(Skills!D493," (",Skills!E493,")")))),(CONCATENATE(Skills!D493," (",Skills!E493,") ",Skills!F494)))</f>
        <v>Mayan (Guatemala)</v>
      </c>
      <c r="K491" s="25" t="str">
        <f>IF(ISBLANK(Skills!F493)=true,(IF(ISBLANK(Skills!E493)=true,Skills!D493,(CONCATENATE(Skills!D493," (",Skills!E493,")")))),(CONCATENATE(Skills!D493," (",Skills!E493,") ",Skills!F494)))</f>
        <v>Mayan (Guatemala)</v>
      </c>
    </row>
    <row r="492">
      <c r="I492" s="25" t="str">
        <f>IF(ISBLANK(Skills!F494)=true,(IF(ISBLANK(Skills!E494)=true,Skills!D494,(CONCATENATE(Skills!D494," (",Skills!E494,")")))),(CONCATENATE(Skills!D494," (",Skills!E494,") ",Skills!F495)))</f>
        <v>Mayan (Kekchi)</v>
      </c>
      <c r="J492" s="25" t="str">
        <f>IF(ISBLANK(Skills!F494)=true,(IF(ISBLANK(Skills!E494)=true,Skills!D494,(CONCATENATE(Skills!D494," (",Skills!E494,")")))),(CONCATENATE(Skills!D494," (",Skills!E494,") ",Skills!F495)))</f>
        <v>Mayan (Kekchi)</v>
      </c>
      <c r="K492" s="25" t="str">
        <f>IF(ISBLANK(Skills!F494)=true,(IF(ISBLANK(Skills!E494)=true,Skills!D494,(CONCATENATE(Skills!D494," (",Skills!E494,")")))),(CONCATENATE(Skills!D494," (",Skills!E494,") ",Skills!F495)))</f>
        <v>Mayan (Kekchi)</v>
      </c>
    </row>
    <row r="493">
      <c r="I493" s="25" t="str">
        <f>IF(ISBLANK(Skills!F495)=true,(IF(ISBLANK(Skills!E495)=true,Skills!D495,(CONCATENATE(Skills!D495," (",Skills!E495,")")))),(CONCATENATE(Skills!D495," (",Skills!E495,") ",Skills!F496)))</f>
        <v>Mayan (Mam)</v>
      </c>
      <c r="J493" s="25" t="str">
        <f>IF(ISBLANK(Skills!F495)=true,(IF(ISBLANK(Skills!E495)=true,Skills!D495,(CONCATENATE(Skills!D495," (",Skills!E495,")")))),(CONCATENATE(Skills!D495," (",Skills!E495,") ",Skills!F496)))</f>
        <v>Mayan (Mam)</v>
      </c>
      <c r="K493" s="25" t="str">
        <f>IF(ISBLANK(Skills!F495)=true,(IF(ISBLANK(Skills!E495)=true,Skills!D495,(CONCATENATE(Skills!D495," (",Skills!E495,")")))),(CONCATENATE(Skills!D495," (",Skills!E495,") ",Skills!F496)))</f>
        <v>Mayan (Mam)</v>
      </c>
    </row>
    <row r="494">
      <c r="I494" s="25" t="str">
        <f>IF(ISBLANK(Skills!F496)=true,(IF(ISBLANK(Skills!E496)=true,Skills!D496,(CONCATENATE(Skills!D496," (",Skills!E496,")")))),(CONCATENATE(Skills!D496," (",Skills!E496,") ",Skills!F497)))</f>
        <v>Mayan (Quiché-Tzutujil-Cakchique)</v>
      </c>
      <c r="J494" s="25" t="str">
        <f>IF(ISBLANK(Skills!F496)=true,(IF(ISBLANK(Skills!E496)=true,Skills!D496,(CONCATENATE(Skills!D496," (",Skills!E496,")")))),(CONCATENATE(Skills!D496," (",Skills!E496,") ",Skills!F497)))</f>
        <v>Mayan (Quiché-Tzutujil-Cakchique)</v>
      </c>
      <c r="K494" s="25" t="str">
        <f>IF(ISBLANK(Skills!F496)=true,(IF(ISBLANK(Skills!E496)=true,Skills!D496,(CONCATENATE(Skills!D496," (",Skills!E496,")")))),(CONCATENATE(Skills!D496," (",Skills!E496,") ",Skills!F497)))</f>
        <v>Mayan (Quiché-Tzutujil-Cakchique)</v>
      </c>
    </row>
    <row r="495">
      <c r="I495" s="25" t="str">
        <f>IF(ISBLANK(Skills!F497)=true,(IF(ISBLANK(Skills!E497)=true,Skills!D497,(CONCATENATE(Skills!D497," (",Skills!E497,")")))),(CONCATENATE(Skills!D497," (",Skills!E497,") ",Skills!F498)))</f>
        <v>Mayan (Yucatan)</v>
      </c>
      <c r="J495" s="25" t="str">
        <f>IF(ISBLANK(Skills!F497)=true,(IF(ISBLANK(Skills!E497)=true,Skills!D497,(CONCATENATE(Skills!D497," (",Skills!E497,")")))),(CONCATENATE(Skills!D497," (",Skills!E497,") ",Skills!F498)))</f>
        <v>Mayan (Yucatan)</v>
      </c>
      <c r="K495" s="25" t="str">
        <f>IF(ISBLANK(Skills!F497)=true,(IF(ISBLANK(Skills!E497)=true,Skills!D497,(CONCATENATE(Skills!D497," (",Skills!E497,")")))),(CONCATENATE(Skills!D497," (",Skills!E497,") ",Skills!F498)))</f>
        <v>Mayan (Yucatan)</v>
      </c>
    </row>
    <row r="496">
      <c r="I496" s="25" t="str">
        <f>IF(ISBLANK(Skills!F498)=true,(IF(ISBLANK(Skills!E498)=true,Skills!D498,(CONCATENATE(Skills!D498," (",Skills!E498,")")))),(CONCATENATE(Skills!D498," (",Skills!E498,") ",Skills!F499)))</f>
        <v>Mon-Khmer () Khmer</v>
      </c>
      <c r="J496" s="25" t="str">
        <f>IF(ISBLANK(Skills!F498)=true,(IF(ISBLANK(Skills!E498)=true,Skills!D498,(CONCATENATE(Skills!D498," (",Skills!E498,")")))),(CONCATENATE(Skills!D498," (",Skills!E498,") ",Skills!F499)))</f>
        <v>Mon-Khmer () Khmer</v>
      </c>
      <c r="K496" s="25" t="str">
        <f>IF(ISBLANK(Skills!F498)=true,(IF(ISBLANK(Skills!E498)=true,Skills!D498,(CONCATENATE(Skills!D498," (",Skills!E498,")")))),(CONCATENATE(Skills!D498," (",Skills!E498,") ",Skills!F499)))</f>
        <v>Mon-Khmer () Khmer</v>
      </c>
    </row>
    <row r="497">
      <c r="I497" s="25" t="str">
        <f>IF(ISBLANK(Skills!F499)=true,(IF(ISBLANK(Skills!E499)=true,Skills!D499,(CONCATENATE(Skills!D499," (",Skills!E499,")")))),(CONCATENATE(Skills!D499," (",Skills!E499,") ",Skills!F500)))</f>
        <v>Mon-Khmer (Cambodian) </v>
      </c>
      <c r="J497" s="25" t="str">
        <f>IF(ISBLANK(Skills!F499)=true,(IF(ISBLANK(Skills!E499)=true,Skills!D499,(CONCATENATE(Skills!D499," (",Skills!E499,")")))),(CONCATENATE(Skills!D499," (",Skills!E499,") ",Skills!F500)))</f>
        <v>Mon-Khmer (Cambodian) </v>
      </c>
      <c r="K497" s="25" t="str">
        <f>IF(ISBLANK(Skills!F499)=true,(IF(ISBLANK(Skills!E499)=true,Skills!D499,(CONCATENATE(Skills!D499," (",Skills!E499,")")))),(CONCATENATE(Skills!D499," (",Skills!E499,") ",Skills!F500)))</f>
        <v>Mon-Khmer (Cambodian) </v>
      </c>
    </row>
    <row r="498">
      <c r="I498" s="25" t="str">
        <f>IF(ISBLANK(Skills!F500)=true,(IF(ISBLANK(Skills!E500)=true,Skills!D500,(CONCATENATE(Skills!D500," (",Skills!E500,")")))),(CONCATENATE(Skills!D500," (",Skills!E500,") ",Skills!F501)))</f>
        <v>Mon-Khmer (Mon)</v>
      </c>
      <c r="J498" s="25" t="str">
        <f>IF(ISBLANK(Skills!F500)=true,(IF(ISBLANK(Skills!E500)=true,Skills!D500,(CONCATENATE(Skills!D500," (",Skills!E500,")")))),(CONCATENATE(Skills!D500," (",Skills!E500,") ",Skills!F501)))</f>
        <v>Mon-Khmer (Mon)</v>
      </c>
      <c r="K498" s="25" t="str">
        <f>IF(ISBLANK(Skills!F500)=true,(IF(ISBLANK(Skills!E500)=true,Skills!D500,(CONCATENATE(Skills!D500," (",Skills!E500,")")))),(CONCATENATE(Skills!D500," (",Skills!E500,") ",Skills!F501)))</f>
        <v>Mon-Khmer (Mon)</v>
      </c>
    </row>
    <row r="499">
      <c r="I499" s="25" t="str">
        <f>IF(ISBLANK(Skills!F501)=true,(IF(ISBLANK(Skills!E501)=true,Skills!D501,(CONCATENATE(Skills!D501," (",Skills!E501,")")))),(CONCATENATE(Skills!D501," (",Skills!E501,") ",Skills!F502)))</f>
        <v>Mon-Khmer (Vietnamese) Mongolian</v>
      </c>
      <c r="J499" s="25" t="str">
        <f>IF(ISBLANK(Skills!F501)=true,(IF(ISBLANK(Skills!E501)=true,Skills!D501,(CONCATENATE(Skills!D501," (",Skills!E501,")")))),(CONCATENATE(Skills!D501," (",Skills!E501,") ",Skills!F502)))</f>
        <v>Mon-Khmer (Vietnamese) Mongolian</v>
      </c>
      <c r="K499" s="25" t="str">
        <f>IF(ISBLANK(Skills!F501)=true,(IF(ISBLANK(Skills!E501)=true,Skills!D501,(CONCATENATE(Skills!D501," (",Skills!E501,")")))),(CONCATENATE(Skills!D501," (",Skills!E501,") ",Skills!F502)))</f>
        <v>Mon-Khmer (Vietnamese) Mongolian</v>
      </c>
    </row>
    <row r="500">
      <c r="I500" s="25" t="str">
        <f>IF(ISBLANK(Skills!F502)=true,(IF(ISBLANK(Skills!E502)=true,Skills!D502,(CONCATENATE(Skills!D502," (",Skills!E502,")")))),(CONCATENATE(Skills!D502," (",Skills!E502,") ",Skills!F503)))</f>
        <v>MongolIc (Khalkha) </v>
      </c>
      <c r="J500" s="25" t="str">
        <f>IF(ISBLANK(Skills!F502)=true,(IF(ISBLANK(Skills!E502)=true,Skills!D502,(CONCATENATE(Skills!D502," (",Skills!E502,")")))),(CONCATENATE(Skills!D502," (",Skills!E502,") ",Skills!F503)))</f>
        <v>MongolIc (Khalkha) </v>
      </c>
      <c r="K500" s="25" t="str">
        <f>IF(ISBLANK(Skills!F502)=true,(IF(ISBLANK(Skills!E502)=true,Skills!D502,(CONCATENATE(Skills!D502," (",Skills!E502,")")))),(CONCATENATE(Skills!D502," (",Skills!E502,") ",Skills!F503)))</f>
        <v>MongolIc (Khalkha) </v>
      </c>
    </row>
    <row r="501">
      <c r="I501" s="25" t="str">
        <f>IF(ISBLANK(Skills!F503)=true,(IF(ISBLANK(Skills!E503)=true,Skills!D503,(CONCATENATE(Skills!D503," (",Skills!E503,")")))),(CONCATENATE(Skills!D503," (",Skills!E503,") ",Skills!F504)))</f>
        <v>Muskhogean (Chickasaw)</v>
      </c>
      <c r="J501" s="25" t="str">
        <f>IF(ISBLANK(Skills!F503)=true,(IF(ISBLANK(Skills!E503)=true,Skills!D503,(CONCATENATE(Skills!D503," (",Skills!E503,")")))),(CONCATENATE(Skills!D503," (",Skills!E503,") ",Skills!F504)))</f>
        <v>Muskhogean (Chickasaw)</v>
      </c>
      <c r="K501" s="25" t="str">
        <f>IF(ISBLANK(Skills!F503)=true,(IF(ISBLANK(Skills!E503)=true,Skills!D503,(CONCATENATE(Skills!D503," (",Skills!E503,")")))),(CONCATENATE(Skills!D503," (",Skills!E503,") ",Skills!F504)))</f>
        <v>Muskhogean (Chickasaw)</v>
      </c>
    </row>
    <row r="502">
      <c r="I502" s="25" t="str">
        <f>IF(ISBLANK(Skills!F504)=true,(IF(ISBLANK(Skills!E504)=true,Skills!D504,(CONCATENATE(Skills!D504," (",Skills!E504,")")))),(CONCATENATE(Skills!D504," (",Skills!E504,") ",Skills!F505)))</f>
        <v>Muskhogean (Choctaw)</v>
      </c>
      <c r="J502" s="25" t="str">
        <f>IF(ISBLANK(Skills!F504)=true,(IF(ISBLANK(Skills!E504)=true,Skills!D504,(CONCATENATE(Skills!D504," (",Skills!E504,")")))),(CONCATENATE(Skills!D504," (",Skills!E504,") ",Skills!F505)))</f>
        <v>Muskhogean (Choctaw)</v>
      </c>
      <c r="K502" s="25" t="str">
        <f>IF(ISBLANK(Skills!F504)=true,(IF(ISBLANK(Skills!E504)=true,Skills!D504,(CONCATENATE(Skills!D504," (",Skills!E504,")")))),(CONCATENATE(Skills!D504," (",Skills!E504,") ",Skills!F505)))</f>
        <v>Muskhogean (Choctaw)</v>
      </c>
    </row>
    <row r="503">
      <c r="I503" s="25" t="str">
        <f>IF(ISBLANK(Skills!F505)=true,(IF(ISBLANK(Skills!E505)=true,Skills!D505,(CONCATENATE(Skills!D505," (",Skills!E505,")")))),(CONCATENATE(Skills!D505," (",Skills!E505,") ",Skills!F506)))</f>
        <v>Muskhogean (Creek)</v>
      </c>
      <c r="J503" s="25" t="str">
        <f>IF(ISBLANK(Skills!F505)=true,(IF(ISBLANK(Skills!E505)=true,Skills!D505,(CONCATENATE(Skills!D505," (",Skills!E505,")")))),(CONCATENATE(Skills!D505," (",Skills!E505,") ",Skills!F506)))</f>
        <v>Muskhogean (Creek)</v>
      </c>
      <c r="K503" s="25" t="str">
        <f>IF(ISBLANK(Skills!F505)=true,(IF(ISBLANK(Skills!E505)=true,Skills!D505,(CONCATENATE(Skills!D505," (",Skills!E505,")")))),(CONCATENATE(Skills!D505," (",Skills!E505,") ",Skills!F506)))</f>
        <v>Muskhogean (Creek)</v>
      </c>
    </row>
    <row r="504">
      <c r="I504" s="25" t="str">
        <f>IF(ISBLANK(Skills!F506)=true,(IF(ISBLANK(Skills!E506)=true,Skills!D506,(CONCATENATE(Skills!D506," (",Skills!E506,")")))),(CONCATENATE(Skills!D506," (",Skills!E506,") ",Skills!F507)))</f>
        <v>Muskhogean (Seminole)</v>
      </c>
      <c r="J504" s="25" t="str">
        <f>IF(ISBLANK(Skills!F506)=true,(IF(ISBLANK(Skills!E506)=true,Skills!D506,(CONCATENATE(Skills!D506," (",Skills!E506,")")))),(CONCATENATE(Skills!D506," (",Skills!E506,") ",Skills!F507)))</f>
        <v>Muskhogean (Seminole)</v>
      </c>
      <c r="K504" s="25" t="str">
        <f>IF(ISBLANK(Skills!F506)=true,(IF(ISBLANK(Skills!E506)=true,Skills!D506,(CONCATENATE(Skills!D506," (",Skills!E506,")")))),(CONCATENATE(Skills!D506," (",Skills!E506,") ",Skills!F507)))</f>
        <v>Muskhogean (Seminole)</v>
      </c>
    </row>
    <row r="505">
      <c r="I505" s="25" t="str">
        <f>IF(ISBLANK(Skills!F507)=true,(IF(ISBLANK(Skills!E507)=true,Skills!D507,(CONCATENATE(Skills!D507," (",Skills!E507,")")))),(CONCATENATE(Skills!D507," (",Skills!E507,") ",Skills!F508)))</f>
        <v>Niger-Kordofanian () </v>
      </c>
      <c r="J505" s="25" t="str">
        <f>IF(ISBLANK(Skills!F507)=true,(IF(ISBLANK(Skills!E507)=true,Skills!D507,(CONCATENATE(Skills!D507," (",Skills!E507,")")))),(CONCATENATE(Skills!D507," (",Skills!E507,") ",Skills!F508)))</f>
        <v>Niger-Kordofanian () </v>
      </c>
      <c r="K505" s="25" t="str">
        <f>IF(ISBLANK(Skills!F507)=true,(IF(ISBLANK(Skills!E507)=true,Skills!D507,(CONCATENATE(Skills!D507," (",Skills!E507,")")))),(CONCATENATE(Skills!D507," (",Skills!E507,") ",Skills!F508)))</f>
        <v>Niger-Kordofanian () </v>
      </c>
    </row>
    <row r="506">
      <c r="I506" s="25" t="str">
        <f>IF(ISBLANK(Skills!F508)=true,(IF(ISBLANK(Skills!E508)=true,Skills!D508,(CONCATENATE(Skills!D508," (",Skills!E508,")")))),(CONCATENATE(Skills!D508," (",Skills!E508,") ",Skills!F509)))</f>
        <v>Niger-Kordofanian (Anyi)</v>
      </c>
      <c r="J506" s="25" t="str">
        <f>IF(ISBLANK(Skills!F508)=true,(IF(ISBLANK(Skills!E508)=true,Skills!D508,(CONCATENATE(Skills!D508," (",Skills!E508,")")))),(CONCATENATE(Skills!D508," (",Skills!E508,") ",Skills!F509)))</f>
        <v>Niger-Kordofanian (Anyi)</v>
      </c>
      <c r="K506" s="25" t="str">
        <f>IF(ISBLANK(Skills!F508)=true,(IF(ISBLANK(Skills!E508)=true,Skills!D508,(CONCATENATE(Skills!D508," (",Skills!E508,")")))),(CONCATENATE(Skills!D508," (",Skills!E508,") ",Skills!F509)))</f>
        <v>Niger-Kordofanian (Anyi)</v>
      </c>
    </row>
    <row r="507">
      <c r="I507" s="25" t="str">
        <f>IF(ISBLANK(Skills!F509)=true,(IF(ISBLANK(Skills!E509)=true,Skills!D509,(CONCATENATE(Skills!D509," (",Skills!E509,")")))),(CONCATENATE(Skills!D509," (",Skills!E509,") ",Skills!F510)))</f>
        <v>Niger-Kordofanian (Ashanti)</v>
      </c>
      <c r="J507" s="25" t="str">
        <f>IF(ISBLANK(Skills!F509)=true,(IF(ISBLANK(Skills!E509)=true,Skills!D509,(CONCATENATE(Skills!D509," (",Skills!E509,")")))),(CONCATENATE(Skills!D509," (",Skills!E509,") ",Skills!F510)))</f>
        <v>Niger-Kordofanian (Ashanti)</v>
      </c>
      <c r="K507" s="25" t="str">
        <f>IF(ISBLANK(Skills!F509)=true,(IF(ISBLANK(Skills!E509)=true,Skills!D509,(CONCATENATE(Skills!D509," (",Skills!E509,")")))),(CONCATENATE(Skills!D509," (",Skills!E509,") ",Skills!F510)))</f>
        <v>Niger-Kordofanian (Ashanti)</v>
      </c>
    </row>
    <row r="508">
      <c r="I508" s="25" t="str">
        <f>IF(ISBLANK(Skills!F510)=true,(IF(ISBLANK(Skills!E510)=true,Skills!D510,(CONCATENATE(Skills!D510," (",Skills!E510,")")))),(CONCATENATE(Skills!D510," (",Skills!E510,") ",Skills!F511)))</f>
        <v>Niger-Kordofanian (Azande)</v>
      </c>
      <c r="J508" s="25" t="str">
        <f>IF(ISBLANK(Skills!F510)=true,(IF(ISBLANK(Skills!E510)=true,Skills!D510,(CONCATENATE(Skills!D510," (",Skills!E510,")")))),(CONCATENATE(Skills!D510," (",Skills!E510,") ",Skills!F511)))</f>
        <v>Niger-Kordofanian (Azande)</v>
      </c>
      <c r="K508" s="25" t="str">
        <f>IF(ISBLANK(Skills!F510)=true,(IF(ISBLANK(Skills!E510)=true,Skills!D510,(CONCATENATE(Skills!D510," (",Skills!E510,")")))),(CONCATENATE(Skills!D510," (",Skills!E510,") ",Skills!F511)))</f>
        <v>Niger-Kordofanian (Azande)</v>
      </c>
    </row>
    <row r="509">
      <c r="I509" s="25" t="str">
        <f>IF(ISBLANK(Skills!F511)=true,(IF(ISBLANK(Skills!E511)=true,Skills!D511,(CONCATENATE(Skills!D511," (",Skills!E511,")")))),(CONCATENATE(Skills!D511," (",Skills!E511,") ",Skills!F512)))</f>
        <v>Niger-Kordofanian (Bassa)</v>
      </c>
      <c r="J509" s="25" t="str">
        <f>IF(ISBLANK(Skills!F511)=true,(IF(ISBLANK(Skills!E511)=true,Skills!D511,(CONCATENATE(Skills!D511," (",Skills!E511,")")))),(CONCATENATE(Skills!D511," (",Skills!E511,") ",Skills!F512)))</f>
        <v>Niger-Kordofanian (Bassa)</v>
      </c>
      <c r="K509" s="25" t="str">
        <f>IF(ISBLANK(Skills!F511)=true,(IF(ISBLANK(Skills!E511)=true,Skills!D511,(CONCATENATE(Skills!D511," (",Skills!E511,")")))),(CONCATENATE(Skills!D511," (",Skills!E511,") ",Skills!F512)))</f>
        <v>Niger-Kordofanian (Bassa)</v>
      </c>
    </row>
    <row r="510">
      <c r="I510" s="25" t="str">
        <f>IF(ISBLANK(Skills!F512)=true,(IF(ISBLANK(Skills!E512)=true,Skills!D512,(CONCATENATE(Skills!D512," (",Skills!E512,")")))),(CONCATENATE(Skills!D512," (",Skills!E512,") ",Skills!F513)))</f>
        <v>Niger-Kordofanian (Baule)</v>
      </c>
      <c r="J510" s="25" t="str">
        <f>IF(ISBLANK(Skills!F512)=true,(IF(ISBLANK(Skills!E512)=true,Skills!D512,(CONCATENATE(Skills!D512," (",Skills!E512,")")))),(CONCATENATE(Skills!D512," (",Skills!E512,") ",Skills!F513)))</f>
        <v>Niger-Kordofanian (Baule)</v>
      </c>
      <c r="K510" s="25" t="str">
        <f>IF(ISBLANK(Skills!F512)=true,(IF(ISBLANK(Skills!E512)=true,Skills!D512,(CONCATENATE(Skills!D512," (",Skills!E512,")")))),(CONCATENATE(Skills!D512," (",Skills!E512,") ",Skills!F513)))</f>
        <v>Niger-Kordofanian (Baule)</v>
      </c>
    </row>
    <row r="511">
      <c r="I511" s="25" t="str">
        <f>IF(ISBLANK(Skills!F513)=true,(IF(ISBLANK(Skills!E513)=true,Skills!D513,(CONCATENATE(Skills!D513," (",Skills!E513,")")))),(CONCATENATE(Skills!D513," (",Skills!E513,") ",Skills!F514)))</f>
        <v>Niger-Kordofanian (Bemba)</v>
      </c>
      <c r="J511" s="25" t="str">
        <f>IF(ISBLANK(Skills!F513)=true,(IF(ISBLANK(Skills!E513)=true,Skills!D513,(CONCATENATE(Skills!D513," (",Skills!E513,")")))),(CONCATENATE(Skills!D513," (",Skills!E513,") ",Skills!F514)))</f>
        <v>Niger-Kordofanian (Bemba)</v>
      </c>
      <c r="K511" s="25" t="str">
        <f>IF(ISBLANK(Skills!F513)=true,(IF(ISBLANK(Skills!E513)=true,Skills!D513,(CONCATENATE(Skills!D513," (",Skills!E513,")")))),(CONCATENATE(Skills!D513," (",Skills!E513,") ",Skills!F514)))</f>
        <v>Niger-Kordofanian (Bemba)</v>
      </c>
    </row>
    <row r="512">
      <c r="I512" s="25" t="str">
        <f>IF(ISBLANK(Skills!F514)=true,(IF(ISBLANK(Skills!E514)=true,Skills!D514,(CONCATENATE(Skills!D514," (",Skills!E514,")")))),(CONCATENATE(Skills!D514," (",Skills!E514,") ",Skills!F515)))</f>
        <v>Niger-Kordofanian (Birom)</v>
      </c>
      <c r="J512" s="25" t="str">
        <f>IF(ISBLANK(Skills!F514)=true,(IF(ISBLANK(Skills!E514)=true,Skills!D514,(CONCATENATE(Skills!D514," (",Skills!E514,")")))),(CONCATENATE(Skills!D514," (",Skills!E514,") ",Skills!F515)))</f>
        <v>Niger-Kordofanian (Birom)</v>
      </c>
      <c r="K512" s="25" t="str">
        <f>IF(ISBLANK(Skills!F514)=true,(IF(ISBLANK(Skills!E514)=true,Skills!D514,(CONCATENATE(Skills!D514," (",Skills!E514,")")))),(CONCATENATE(Skills!D514," (",Skills!E514,") ",Skills!F515)))</f>
        <v>Niger-Kordofanian (Birom)</v>
      </c>
    </row>
    <row r="513">
      <c r="I513" s="25" t="str">
        <f>IF(ISBLANK(Skills!F515)=true,(IF(ISBLANK(Skills!E515)=true,Skills!D515,(CONCATENATE(Skills!D515," (",Skills!E515,")")))),(CONCATENATE(Skills!D515," (",Skills!E515,") ",Skills!F516)))</f>
        <v>Niger-Kordofanian (Bemba)</v>
      </c>
      <c r="J513" s="25" t="str">
        <f>IF(ISBLANK(Skills!F515)=true,(IF(ISBLANK(Skills!E515)=true,Skills!D515,(CONCATENATE(Skills!D515," (",Skills!E515,")")))),(CONCATENATE(Skills!D515," (",Skills!E515,") ",Skills!F516)))</f>
        <v>Niger-Kordofanian (Bemba)</v>
      </c>
      <c r="K513" s="25" t="str">
        <f>IF(ISBLANK(Skills!F515)=true,(IF(ISBLANK(Skills!E515)=true,Skills!D515,(CONCATENATE(Skills!D515," (",Skills!E515,")")))),(CONCATENATE(Skills!D515," (",Skills!E515,") ",Skills!F516)))</f>
        <v>Niger-Kordofanian (Bemba)</v>
      </c>
    </row>
    <row r="514">
      <c r="I514" s="25" t="str">
        <f>IF(ISBLANK(Skills!F516)=true,(IF(ISBLANK(Skills!E516)=true,Skills!D516,(CONCATENATE(Skills!D516," (",Skills!E516,")")))),(CONCATENATE(Skills!D516," (",Skills!E516,") ",Skills!F517)))</f>
        <v>Niger-Kordofanian (Birom)</v>
      </c>
      <c r="J514" s="25" t="str">
        <f>IF(ISBLANK(Skills!F516)=true,(IF(ISBLANK(Skills!E516)=true,Skills!D516,(CONCATENATE(Skills!D516," (",Skills!E516,")")))),(CONCATENATE(Skills!D516," (",Skills!E516,") ",Skills!F517)))</f>
        <v>Niger-Kordofanian (Birom)</v>
      </c>
      <c r="K514" s="25" t="str">
        <f>IF(ISBLANK(Skills!F516)=true,(IF(ISBLANK(Skills!E516)=true,Skills!D516,(CONCATENATE(Skills!D516," (",Skills!E516,")")))),(CONCATENATE(Skills!D516," (",Skills!E516,") ",Skills!F517)))</f>
        <v>Niger-Kordofanian (Birom)</v>
      </c>
    </row>
    <row r="515">
      <c r="I515" s="25" t="str">
        <f>IF(ISBLANK(Skills!F517)=true,(IF(ISBLANK(Skills!E517)=true,Skills!D517,(CONCATENATE(Skills!D517," (",Skills!E517,")")))),(CONCATENATE(Skills!D517," (",Skills!E517,") ",Skills!F518)))</f>
        <v>Niger-Kordofanian (Bulu)</v>
      </c>
      <c r="J515" s="25" t="str">
        <f>IF(ISBLANK(Skills!F517)=true,(IF(ISBLANK(Skills!E517)=true,Skills!D517,(CONCATENATE(Skills!D517," (",Skills!E517,")")))),(CONCATENATE(Skills!D517," (",Skills!E517,") ",Skills!F518)))</f>
        <v>Niger-Kordofanian (Bulu)</v>
      </c>
      <c r="K515" s="25" t="str">
        <f>IF(ISBLANK(Skills!F517)=true,(IF(ISBLANK(Skills!E517)=true,Skills!D517,(CONCATENATE(Skills!D517," (",Skills!E517,")")))),(CONCATENATE(Skills!D517," (",Skills!E517,") ",Skills!F518)))</f>
        <v>Niger-Kordofanian (Bulu)</v>
      </c>
    </row>
    <row r="516">
      <c r="I516" s="25" t="str">
        <f>IF(ISBLANK(Skills!F518)=true,(IF(ISBLANK(Skills!E518)=true,Skills!D518,(CONCATENATE(Skills!D518," (",Skills!E518,")")))),(CONCATENATE(Skills!D518," (",Skills!E518,") ",Skills!F519)))</f>
        <v>Niger-Kordofanian (Efik)</v>
      </c>
      <c r="J516" s="25" t="str">
        <f>IF(ISBLANK(Skills!F518)=true,(IF(ISBLANK(Skills!E518)=true,Skills!D518,(CONCATENATE(Skills!D518," (",Skills!E518,")")))),(CONCATENATE(Skills!D518," (",Skills!E518,") ",Skills!F519)))</f>
        <v>Niger-Kordofanian (Efik)</v>
      </c>
      <c r="K516" s="25" t="str">
        <f>IF(ISBLANK(Skills!F518)=true,(IF(ISBLANK(Skills!E518)=true,Skills!D518,(CONCATENATE(Skills!D518," (",Skills!E518,")")))),(CONCATENATE(Skills!D518," (",Skills!E518,") ",Skills!F519)))</f>
        <v>Niger-Kordofanian (Efik)</v>
      </c>
    </row>
    <row r="517">
      <c r="I517" s="25" t="str">
        <f>IF(ISBLANK(Skills!F519)=true,(IF(ISBLANK(Skills!E519)=true,Skills!D519,(CONCATENATE(Skills!D519," (",Skills!E519,")")))),(CONCATENATE(Skills!D519," (",Skills!E519,") ",Skills!F520)))</f>
        <v>Niger-Kordofanian (Ewe)</v>
      </c>
      <c r="J517" s="25" t="str">
        <f>IF(ISBLANK(Skills!F519)=true,(IF(ISBLANK(Skills!E519)=true,Skills!D519,(CONCATENATE(Skills!D519," (",Skills!E519,")")))),(CONCATENATE(Skills!D519," (",Skills!E519,") ",Skills!F520)))</f>
        <v>Niger-Kordofanian (Ewe)</v>
      </c>
      <c r="K517" s="25" t="str">
        <f>IF(ISBLANK(Skills!F519)=true,(IF(ISBLANK(Skills!E519)=true,Skills!D519,(CONCATENATE(Skills!D519," (",Skills!E519,")")))),(CONCATENATE(Skills!D519," (",Skills!E519,") ",Skills!F520)))</f>
        <v>Niger-Kordofanian (Ewe)</v>
      </c>
    </row>
    <row r="518">
      <c r="I518" s="25" t="str">
        <f>IF(ISBLANK(Skills!F520)=true,(IF(ISBLANK(Skills!E520)=true,Skills!D520,(CONCATENATE(Skills!D520," (",Skills!E520,")")))),(CONCATENATE(Skills!D520," (",Skills!E520,") ",Skills!F521)))</f>
        <v>Niger-Kordofanian (Fang)</v>
      </c>
      <c r="J518" s="25" t="str">
        <f>IF(ISBLANK(Skills!F520)=true,(IF(ISBLANK(Skills!E520)=true,Skills!D520,(CONCATENATE(Skills!D520," (",Skills!E520,")")))),(CONCATENATE(Skills!D520," (",Skills!E520,") ",Skills!F521)))</f>
        <v>Niger-Kordofanian (Fang)</v>
      </c>
      <c r="K518" s="25" t="str">
        <f>IF(ISBLANK(Skills!F520)=true,(IF(ISBLANK(Skills!E520)=true,Skills!D520,(CONCATENATE(Skills!D520," (",Skills!E520,")")))),(CONCATENATE(Skills!D520," (",Skills!E520,") ",Skills!F521)))</f>
        <v>Niger-Kordofanian (Fang)</v>
      </c>
    </row>
    <row r="519">
      <c r="I519" s="25" t="str">
        <f>IF(ISBLANK(Skills!F521)=true,(IF(ISBLANK(Skills!E521)=true,Skills!D521,(CONCATENATE(Skills!D521," (",Skills!E521,")")))),(CONCATENATE(Skills!D521," (",Skills!E521,") ",Skills!F522)))</f>
        <v>Niger-Kordofanian (Fante)</v>
      </c>
      <c r="J519" s="25" t="str">
        <f>IF(ISBLANK(Skills!F521)=true,(IF(ISBLANK(Skills!E521)=true,Skills!D521,(CONCATENATE(Skills!D521," (",Skills!E521,")")))),(CONCATENATE(Skills!D521," (",Skills!E521,") ",Skills!F522)))</f>
        <v>Niger-Kordofanian (Fante)</v>
      </c>
      <c r="K519" s="25" t="str">
        <f>IF(ISBLANK(Skills!F521)=true,(IF(ISBLANK(Skills!E521)=true,Skills!D521,(CONCATENATE(Skills!D521," (",Skills!E521,")")))),(CONCATENATE(Skills!D521," (",Skills!E521,") ",Skills!F522)))</f>
        <v>Niger-Kordofanian (Fante)</v>
      </c>
    </row>
    <row r="520">
      <c r="I520" s="25" t="str">
        <f>IF(ISBLANK(Skills!F522)=true,(IF(ISBLANK(Skills!E522)=true,Skills!D522,(CONCATENATE(Skills!D522," (",Skills!E522,")")))),(CONCATENATE(Skills!D522," (",Skills!E522,") ",Skills!F523)))</f>
        <v>Niger-Kordofanian (Fula)</v>
      </c>
      <c r="J520" s="25" t="str">
        <f>IF(ISBLANK(Skills!F522)=true,(IF(ISBLANK(Skills!E522)=true,Skills!D522,(CONCATENATE(Skills!D522," (",Skills!E522,")")))),(CONCATENATE(Skills!D522," (",Skills!E522,") ",Skills!F523)))</f>
        <v>Niger-Kordofanian (Fula)</v>
      </c>
      <c r="K520" s="25" t="str">
        <f>IF(ISBLANK(Skills!F522)=true,(IF(ISBLANK(Skills!E522)=true,Skills!D522,(CONCATENATE(Skills!D522," (",Skills!E522,")")))),(CONCATENATE(Skills!D522," (",Skills!E522,") ",Skills!F523)))</f>
        <v>Niger-Kordofanian (Fula)</v>
      </c>
    </row>
    <row r="521">
      <c r="I521" s="25" t="str">
        <f>IF(ISBLANK(Skills!F523)=true,(IF(ISBLANK(Skills!E523)=true,Skills!D523,(CONCATENATE(Skills!D523," (",Skills!E523,")")))),(CONCATENATE(Skills!D523," (",Skills!E523,") ",Skills!F524)))</f>
        <v>Niger-Kordofanian (Ganda)</v>
      </c>
      <c r="J521" s="25" t="str">
        <f>IF(ISBLANK(Skills!F523)=true,(IF(ISBLANK(Skills!E523)=true,Skills!D523,(CONCATENATE(Skills!D523," (",Skills!E523,")")))),(CONCATENATE(Skills!D523," (",Skills!E523,") ",Skills!F524)))</f>
        <v>Niger-Kordofanian (Ganda)</v>
      </c>
      <c r="K521" s="25" t="str">
        <f>IF(ISBLANK(Skills!F523)=true,(IF(ISBLANK(Skills!E523)=true,Skills!D523,(CONCATENATE(Skills!D523," (",Skills!E523,")")))),(CONCATENATE(Skills!D523," (",Skills!E523,") ",Skills!F524)))</f>
        <v>Niger-Kordofanian (Ganda)</v>
      </c>
    </row>
    <row r="522">
      <c r="I522" s="25" t="str">
        <f>IF(ISBLANK(Skills!F524)=true,(IF(ISBLANK(Skills!E524)=true,Skills!D524,(CONCATENATE(Skills!D524," (",Skills!E524,")")))),(CONCATENATE(Skills!D524," (",Skills!E524,") ",Skills!F525)))</f>
        <v>Niger-Kordofanian (Ibo)</v>
      </c>
      <c r="J522" s="25" t="str">
        <f>IF(ISBLANK(Skills!F524)=true,(IF(ISBLANK(Skills!E524)=true,Skills!D524,(CONCATENATE(Skills!D524," (",Skills!E524,")")))),(CONCATENATE(Skills!D524," (",Skills!E524,") ",Skills!F525)))</f>
        <v>Niger-Kordofanian (Ibo)</v>
      </c>
      <c r="K522" s="25" t="str">
        <f>IF(ISBLANK(Skills!F524)=true,(IF(ISBLANK(Skills!E524)=true,Skills!D524,(CONCATENATE(Skills!D524," (",Skills!E524,")")))),(CONCATENATE(Skills!D524," (",Skills!E524,") ",Skills!F525)))</f>
        <v>Niger-Kordofanian (Ibo)</v>
      </c>
    </row>
    <row r="523">
      <c r="I523" s="25" t="str">
        <f>IF(ISBLANK(Skills!F525)=true,(IF(ISBLANK(Skills!E525)=true,Skills!D525,(CONCATENATE(Skills!D525," (",Skills!E525,")")))),(CONCATENATE(Skills!D525," (",Skills!E525,") ",Skills!F526)))</f>
        <v>Niger-Kordofanian (Igbo)</v>
      </c>
      <c r="J523" s="25" t="str">
        <f>IF(ISBLANK(Skills!F525)=true,(IF(ISBLANK(Skills!E525)=true,Skills!D525,(CONCATENATE(Skills!D525," (",Skills!E525,")")))),(CONCATENATE(Skills!D525," (",Skills!E525,") ",Skills!F526)))</f>
        <v>Niger-Kordofanian (Igbo)</v>
      </c>
      <c r="K523" s="25" t="str">
        <f>IF(ISBLANK(Skills!F525)=true,(IF(ISBLANK(Skills!E525)=true,Skills!D525,(CONCATENATE(Skills!D525," (",Skills!E525,")")))),(CONCATENATE(Skills!D525," (",Skills!E525,") ",Skills!F526)))</f>
        <v>Niger-Kordofanian (Igbo)</v>
      </c>
    </row>
    <row r="524">
      <c r="I524" s="25" t="str">
        <f>IF(ISBLANK(Skills!F526)=true,(IF(ISBLANK(Skills!E526)=true,Skills!D526,(CONCATENATE(Skills!D526," (",Skills!E526,")")))),(CONCATENATE(Skills!D526," (",Skills!E526,") ",Skills!F527)))</f>
        <v>Niger-Kordofanian (Kikuyu)</v>
      </c>
      <c r="J524" s="25" t="str">
        <f>IF(ISBLANK(Skills!F526)=true,(IF(ISBLANK(Skills!E526)=true,Skills!D526,(CONCATENATE(Skills!D526," (",Skills!E526,")")))),(CONCATENATE(Skills!D526," (",Skills!E526,") ",Skills!F527)))</f>
        <v>Niger-Kordofanian (Kikuyu)</v>
      </c>
      <c r="K524" s="25" t="str">
        <f>IF(ISBLANK(Skills!F526)=true,(IF(ISBLANK(Skills!E526)=true,Skills!D526,(CONCATENATE(Skills!D526," (",Skills!E526,")")))),(CONCATENATE(Skills!D526," (",Skills!E526,") ",Skills!F527)))</f>
        <v>Niger-Kordofanian (Kikuyu)</v>
      </c>
    </row>
    <row r="525">
      <c r="I525" s="25" t="str">
        <f>IF(ISBLANK(Skills!F527)=true,(IF(ISBLANK(Skills!E527)=true,Skills!D527,(CONCATENATE(Skills!D527," (",Skills!E527,")")))),(CONCATENATE(Skills!D527," (",Skills!E527,") ",Skills!F528)))</f>
        <v>Niger-Kordofanian (Kituba)</v>
      </c>
      <c r="J525" s="25" t="str">
        <f>IF(ISBLANK(Skills!F527)=true,(IF(ISBLANK(Skills!E527)=true,Skills!D527,(CONCATENATE(Skills!D527," (",Skills!E527,")")))),(CONCATENATE(Skills!D527," (",Skills!E527,") ",Skills!F528)))</f>
        <v>Niger-Kordofanian (Kituba)</v>
      </c>
      <c r="K525" s="25" t="str">
        <f>IF(ISBLANK(Skills!F527)=true,(IF(ISBLANK(Skills!E527)=true,Skills!D527,(CONCATENATE(Skills!D527," (",Skills!E527,")")))),(CONCATENATE(Skills!D527," (",Skills!E527,") ",Skills!F528)))</f>
        <v>Niger-Kordofanian (Kituba)</v>
      </c>
    </row>
    <row r="526">
      <c r="I526" s="25" t="str">
        <f>IF(ISBLANK(Skills!F528)=true,(IF(ISBLANK(Skills!E528)=true,Skills!D528,(CONCATENATE(Skills!D528," (",Skills!E528,")")))),(CONCATENATE(Skills!D528," (",Skills!E528,") ",Skills!F529)))</f>
        <v>Niger-Kordofanian (Kongo)</v>
      </c>
      <c r="J526" s="25" t="str">
        <f>IF(ISBLANK(Skills!F528)=true,(IF(ISBLANK(Skills!E528)=true,Skills!D528,(CONCATENATE(Skills!D528," (",Skills!E528,")")))),(CONCATENATE(Skills!D528," (",Skills!E528,") ",Skills!F529)))</f>
        <v>Niger-Kordofanian (Kongo)</v>
      </c>
      <c r="K526" s="25" t="str">
        <f>IF(ISBLANK(Skills!F528)=true,(IF(ISBLANK(Skills!E528)=true,Skills!D528,(CONCATENATE(Skills!D528," (",Skills!E528,")")))),(CONCATENATE(Skills!D528," (",Skills!E528,") ",Skills!F529)))</f>
        <v>Niger-Kordofanian (Kongo)</v>
      </c>
    </row>
    <row r="527">
      <c r="I527" s="25" t="str">
        <f>IF(ISBLANK(Skills!F529)=true,(IF(ISBLANK(Skills!E529)=true,Skills!D529,(CONCATENATE(Skills!D529," (",Skills!E529,")")))),(CONCATENATE(Skills!D529," (",Skills!E529,") ",Skills!F530)))</f>
        <v>Niger-Kordofanian (Kpele)</v>
      </c>
      <c r="J527" s="25" t="str">
        <f>IF(ISBLANK(Skills!F529)=true,(IF(ISBLANK(Skills!E529)=true,Skills!D529,(CONCATENATE(Skills!D529," (",Skills!E529,")")))),(CONCATENATE(Skills!D529," (",Skills!E529,") ",Skills!F530)))</f>
        <v>Niger-Kordofanian (Kpele)</v>
      </c>
      <c r="K527" s="25" t="str">
        <f>IF(ISBLANK(Skills!F529)=true,(IF(ISBLANK(Skills!E529)=true,Skills!D529,(CONCATENATE(Skills!D529," (",Skills!E529,")")))),(CONCATENATE(Skills!D529," (",Skills!E529,") ",Skills!F530)))</f>
        <v>Niger-Kordofanian (Kpele)</v>
      </c>
    </row>
    <row r="528">
      <c r="I528" s="25" t="str">
        <f>IF(ISBLANK(Skills!F530)=true,(IF(ISBLANK(Skills!E530)=true,Skills!D530,(CONCATENATE(Skills!D530," (",Skills!E530,")")))),(CONCATENATE(Skills!D530," (",Skills!E530,") ",Skills!F531)))</f>
        <v>Niger-Kordofanian (Kru)</v>
      </c>
      <c r="J528" s="25" t="str">
        <f>IF(ISBLANK(Skills!F530)=true,(IF(ISBLANK(Skills!E530)=true,Skills!D530,(CONCATENATE(Skills!D530," (",Skills!E530,")")))),(CONCATENATE(Skills!D530," (",Skills!E530,") ",Skills!F531)))</f>
        <v>Niger-Kordofanian (Kru)</v>
      </c>
      <c r="K528" s="25" t="str">
        <f>IF(ISBLANK(Skills!F530)=true,(IF(ISBLANK(Skills!E530)=true,Skills!D530,(CONCATENATE(Skills!D530," (",Skills!E530,")")))),(CONCATENATE(Skills!D530," (",Skills!E530,") ",Skills!F531)))</f>
        <v>Niger-Kordofanian (Kru)</v>
      </c>
    </row>
    <row r="529">
      <c r="I529" s="25" t="str">
        <f>IF(ISBLANK(Skills!F531)=true,(IF(ISBLANK(Skills!E531)=true,Skills!D531,(CONCATENATE(Skills!D531," (",Skills!E531,")")))),(CONCATENATE(Skills!D531," (",Skills!E531,") ",Skills!F532)))</f>
        <v>Niger-Kordofanian (Luba)</v>
      </c>
      <c r="J529" s="25" t="str">
        <f>IF(ISBLANK(Skills!F531)=true,(IF(ISBLANK(Skills!E531)=true,Skills!D531,(CONCATENATE(Skills!D531," (",Skills!E531,")")))),(CONCATENATE(Skills!D531," (",Skills!E531,") ",Skills!F532)))</f>
        <v>Niger-Kordofanian (Luba)</v>
      </c>
      <c r="K529" s="25" t="str">
        <f>IF(ISBLANK(Skills!F531)=true,(IF(ISBLANK(Skills!E531)=true,Skills!D531,(CONCATENATE(Skills!D531," (",Skills!E531,")")))),(CONCATENATE(Skills!D531," (",Skills!E531,") ",Skills!F532)))</f>
        <v>Niger-Kordofanian (Luba)</v>
      </c>
    </row>
    <row r="530">
      <c r="I530" s="25" t="str">
        <f>IF(ISBLANK(Skills!F532)=true,(IF(ISBLANK(Skills!E532)=true,Skills!D532,(CONCATENATE(Skills!D532," (",Skills!E532,")")))),(CONCATENATE(Skills!D532," (",Skills!E532,") ",Skills!F533)))</f>
        <v>Niger-Kordofanian (Lunda)</v>
      </c>
      <c r="J530" s="25" t="str">
        <f>IF(ISBLANK(Skills!F532)=true,(IF(ISBLANK(Skills!E532)=true,Skills!D532,(CONCATENATE(Skills!D532," (",Skills!E532,")")))),(CONCATENATE(Skills!D532," (",Skills!E532,") ",Skills!F533)))</f>
        <v>Niger-Kordofanian (Lunda)</v>
      </c>
      <c r="K530" s="25" t="str">
        <f>IF(ISBLANK(Skills!F532)=true,(IF(ISBLANK(Skills!E532)=true,Skills!D532,(CONCATENATE(Skills!D532," (",Skills!E532,")")))),(CONCATENATE(Skills!D532," (",Skills!E532,") ",Skills!F533)))</f>
        <v>Niger-Kordofanian (Lunda)</v>
      </c>
    </row>
    <row r="531">
      <c r="I531" s="25" t="str">
        <f>IF(ISBLANK(Skills!F533)=true,(IF(ISBLANK(Skills!E533)=true,Skills!D533,(CONCATENATE(Skills!D533," (",Skills!E533,")")))),(CONCATENATE(Skills!D533," (",Skills!E533,") ",Skills!F534)))</f>
        <v>Niger-Kordofanian (Makua)</v>
      </c>
      <c r="J531" s="25" t="str">
        <f>IF(ISBLANK(Skills!F533)=true,(IF(ISBLANK(Skills!E533)=true,Skills!D533,(CONCATENATE(Skills!D533," (",Skills!E533,")")))),(CONCATENATE(Skills!D533," (",Skills!E533,") ",Skills!F534)))</f>
        <v>Niger-Kordofanian (Makua)</v>
      </c>
      <c r="K531" s="25" t="str">
        <f>IF(ISBLANK(Skills!F533)=true,(IF(ISBLANK(Skills!E533)=true,Skills!D533,(CONCATENATE(Skills!D533," (",Skills!E533,")")))),(CONCATENATE(Skills!D533," (",Skills!E533,") ",Skills!F534)))</f>
        <v>Niger-Kordofanian (Makua)</v>
      </c>
    </row>
    <row r="532">
      <c r="I532" s="25" t="str">
        <f>IF(ISBLANK(Skills!F534)=true,(IF(ISBLANK(Skills!E534)=true,Skills!D534,(CONCATENATE(Skills!D534," (",Skills!E534,")")))),(CONCATENATE(Skills!D534," (",Skills!E534,") ",Skills!F535)))</f>
        <v>Niger-Kordofanian (Mande)</v>
      </c>
      <c r="J532" s="25" t="str">
        <f>IF(ISBLANK(Skills!F534)=true,(IF(ISBLANK(Skills!E534)=true,Skills!D534,(CONCATENATE(Skills!D534," (",Skills!E534,")")))),(CONCATENATE(Skills!D534," (",Skills!E534,") ",Skills!F535)))</f>
        <v>Niger-Kordofanian (Mande)</v>
      </c>
      <c r="K532" s="25" t="str">
        <f>IF(ISBLANK(Skills!F534)=true,(IF(ISBLANK(Skills!E534)=true,Skills!D534,(CONCATENATE(Skills!D534," (",Skills!E534,")")))),(CONCATENATE(Skills!D534," (",Skills!E534,") ",Skills!F535)))</f>
        <v>Niger-Kordofanian (Mande)</v>
      </c>
    </row>
    <row r="533">
      <c r="I533" s="25" t="str">
        <f>IF(ISBLANK(Skills!F535)=true,(IF(ISBLANK(Skills!E535)=true,Skills!D535,(CONCATENATE(Skills!D535," (",Skills!E535,")")))),(CONCATENATE(Skills!D535," (",Skills!E535,") ",Skills!F536)))</f>
        <v>Niger-Kordofanian (Mbundu)</v>
      </c>
      <c r="J533" s="25" t="str">
        <f>IF(ISBLANK(Skills!F535)=true,(IF(ISBLANK(Skills!E535)=true,Skills!D535,(CONCATENATE(Skills!D535," (",Skills!E535,")")))),(CONCATENATE(Skills!D535," (",Skills!E535,") ",Skills!F536)))</f>
        <v>Niger-Kordofanian (Mbundu)</v>
      </c>
      <c r="K533" s="25" t="str">
        <f>IF(ISBLANK(Skills!F535)=true,(IF(ISBLANK(Skills!E535)=true,Skills!D535,(CONCATENATE(Skills!D535," (",Skills!E535,")")))),(CONCATENATE(Skills!D535," (",Skills!E535,") ",Skills!F536)))</f>
        <v>Niger-Kordofanian (Mbundu)</v>
      </c>
    </row>
    <row r="534">
      <c r="I534" s="25" t="str">
        <f>IF(ISBLANK(Skills!F536)=true,(IF(ISBLANK(Skills!E536)=true,Skills!D536,(CONCATENATE(Skills!D536," (",Skills!E536,")")))),(CONCATENATE(Skills!D536," (",Skills!E536,") ",Skills!F537)))</f>
        <v>Niger-Kordofanian (Mende)</v>
      </c>
      <c r="J534" s="25" t="str">
        <f>IF(ISBLANK(Skills!F536)=true,(IF(ISBLANK(Skills!E536)=true,Skills!D536,(CONCATENATE(Skills!D536," (",Skills!E536,")")))),(CONCATENATE(Skills!D536," (",Skills!E536,") ",Skills!F537)))</f>
        <v>Niger-Kordofanian (Mende)</v>
      </c>
      <c r="K534" s="25" t="str">
        <f>IF(ISBLANK(Skills!F536)=true,(IF(ISBLANK(Skills!E536)=true,Skills!D536,(CONCATENATE(Skills!D536," (",Skills!E536,")")))),(CONCATENATE(Skills!D536," (",Skills!E536,") ",Skills!F537)))</f>
        <v>Niger-Kordofanian (Mende)</v>
      </c>
    </row>
    <row r="535">
      <c r="I535" s="25" t="str">
        <f>IF(ISBLANK(Skills!F537)=true,(IF(ISBLANK(Skills!E537)=true,Skills!D537,(CONCATENATE(Skills!D537," (",Skills!E537,")")))),(CONCATENATE(Skills!D537," (",Skills!E537,") ",Skills!F538)))</f>
        <v>Niger-Kordofanian (More)</v>
      </c>
      <c r="J535" s="25" t="str">
        <f>IF(ISBLANK(Skills!F537)=true,(IF(ISBLANK(Skills!E537)=true,Skills!D537,(CONCATENATE(Skills!D537," (",Skills!E537,")")))),(CONCATENATE(Skills!D537," (",Skills!E537,") ",Skills!F538)))</f>
        <v>Niger-Kordofanian (More)</v>
      </c>
      <c r="K535" s="25" t="str">
        <f>IF(ISBLANK(Skills!F537)=true,(IF(ISBLANK(Skills!E537)=true,Skills!D537,(CONCATENATE(Skills!D537," (",Skills!E537,")")))),(CONCATENATE(Skills!D537," (",Skills!E537,") ",Skills!F538)))</f>
        <v>Niger-Kordofanian (More)</v>
      </c>
    </row>
    <row r="536">
      <c r="I536" s="25" t="str">
        <f>IF(ISBLANK(Skills!F538)=true,(IF(ISBLANK(Skills!E538)=true,Skills!D538,(CONCATENATE(Skills!D538," (",Skills!E538,")")))),(CONCATENATE(Skills!D538," (",Skills!E538,") ",Skills!F539)))</f>
        <v>Niger-Kordofanian (Mossi)</v>
      </c>
      <c r="J536" s="25" t="str">
        <f>IF(ISBLANK(Skills!F538)=true,(IF(ISBLANK(Skills!E538)=true,Skills!D538,(CONCATENATE(Skills!D538," (",Skills!E538,")")))),(CONCATENATE(Skills!D538," (",Skills!E538,") ",Skills!F539)))</f>
        <v>Niger-Kordofanian (Mossi)</v>
      </c>
      <c r="K536" s="25" t="str">
        <f>IF(ISBLANK(Skills!F538)=true,(IF(ISBLANK(Skills!E538)=true,Skills!D538,(CONCATENATE(Skills!D538," (",Skills!E538,")")))),(CONCATENATE(Skills!D538," (",Skills!E538,") ",Skills!F539)))</f>
        <v>Niger-Kordofanian (Mossi)</v>
      </c>
    </row>
    <row r="537">
      <c r="I537" s="25" t="str">
        <f>IF(ISBLANK(Skills!F539)=true,(IF(ISBLANK(Skills!E539)=true,Skills!D539,(CONCATENATE(Skills!D539," (",Skills!E539,")")))),(CONCATENATE(Skills!D539," (",Skills!E539,") ",Skills!F540)))</f>
        <v>Niger-Kordofanian (Ngala)</v>
      </c>
      <c r="J537" s="25" t="str">
        <f>IF(ISBLANK(Skills!F539)=true,(IF(ISBLANK(Skills!E539)=true,Skills!D539,(CONCATENATE(Skills!D539," (",Skills!E539,")")))),(CONCATENATE(Skills!D539," (",Skills!E539,") ",Skills!F540)))</f>
        <v>Niger-Kordofanian (Ngala)</v>
      </c>
      <c r="K537" s="25" t="str">
        <f>IF(ISBLANK(Skills!F539)=true,(IF(ISBLANK(Skills!E539)=true,Skills!D539,(CONCATENATE(Skills!D539," (",Skills!E539,")")))),(CONCATENATE(Skills!D539," (",Skills!E539,") ",Skills!F540)))</f>
        <v>Niger-Kordofanian (Ngala)</v>
      </c>
    </row>
    <row r="538">
      <c r="I538" s="25" t="str">
        <f>IF(ISBLANK(Skills!F540)=true,(IF(ISBLANK(Skills!E540)=true,Skills!D540,(CONCATENATE(Skills!D540," (",Skills!E540,")")))),(CONCATENATE(Skills!D540," (",Skills!E540,") ",Skills!F541)))</f>
        <v>Niger-Kordofanian (Ngbaudi)</v>
      </c>
      <c r="J538" s="25" t="str">
        <f>IF(ISBLANK(Skills!F540)=true,(IF(ISBLANK(Skills!E540)=true,Skills!D540,(CONCATENATE(Skills!D540," (",Skills!E540,")")))),(CONCATENATE(Skills!D540," (",Skills!E540,") ",Skills!F541)))</f>
        <v>Niger-Kordofanian (Ngbaudi)</v>
      </c>
      <c r="K538" s="25" t="str">
        <f>IF(ISBLANK(Skills!F540)=true,(IF(ISBLANK(Skills!E540)=true,Skills!D540,(CONCATENATE(Skills!D540," (",Skills!E540,")")))),(CONCATENATE(Skills!D540," (",Skills!E540,") ",Skills!F541)))</f>
        <v>Niger-Kordofanian (Ngbaudi)</v>
      </c>
    </row>
    <row r="539">
      <c r="I539" s="25" t="str">
        <f>IF(ISBLANK(Skills!F541)=true,(IF(ISBLANK(Skills!E541)=true,Skills!D541,(CONCATENATE(Skills!D541," (",Skills!E541,")")))),(CONCATENATE(Skills!D541," (",Skills!E541,") ",Skills!F542)))</f>
        <v>Niger-Kordofanian (Nyamwezi-Sukuma)</v>
      </c>
      <c r="J539" s="25" t="str">
        <f>IF(ISBLANK(Skills!F541)=true,(IF(ISBLANK(Skills!E541)=true,Skills!D541,(CONCATENATE(Skills!D541," (",Skills!E541,")")))),(CONCATENATE(Skills!D541," (",Skills!E541,") ",Skills!F542)))</f>
        <v>Niger-Kordofanian (Nyamwezi-Sukuma)</v>
      </c>
      <c r="K539" s="25" t="str">
        <f>IF(ISBLANK(Skills!F541)=true,(IF(ISBLANK(Skills!E541)=true,Skills!D541,(CONCATENATE(Skills!D541," (",Skills!E541,")")))),(CONCATENATE(Skills!D541," (",Skills!E541,") ",Skills!F542)))</f>
        <v>Niger-Kordofanian (Nyamwezi-Sukuma)</v>
      </c>
    </row>
    <row r="540">
      <c r="I540" s="25" t="str">
        <f>IF(ISBLANK(Skills!F542)=true,(IF(ISBLANK(Skills!E542)=true,Skills!D542,(CONCATENATE(Skills!D542," (",Skills!E542,")")))),(CONCATENATE(Skills!D542," (",Skills!E542,") ",Skills!F543)))</f>
        <v>Niger-Kordofanian (Nyanja)</v>
      </c>
      <c r="J540" s="25" t="str">
        <f>IF(ISBLANK(Skills!F542)=true,(IF(ISBLANK(Skills!E542)=true,Skills!D542,(CONCATENATE(Skills!D542," (",Skills!E542,")")))),(CONCATENATE(Skills!D542," (",Skills!E542,") ",Skills!F543)))</f>
        <v>Niger-Kordofanian (Nyanja)</v>
      </c>
      <c r="K540" s="25" t="str">
        <f>IF(ISBLANK(Skills!F542)=true,(IF(ISBLANK(Skills!E542)=true,Skills!D542,(CONCATENATE(Skills!D542," (",Skills!E542,")")))),(CONCATENATE(Skills!D542," (",Skills!E542,") ",Skills!F543)))</f>
        <v>Niger-Kordofanian (Nyanja)</v>
      </c>
    </row>
    <row r="541">
      <c r="I541" s="25" t="str">
        <f>IF(ISBLANK(Skills!F543)=true,(IF(ISBLANK(Skills!E543)=true,Skills!D543,(CONCATENATE(Skills!D543," (",Skills!E543,")")))),(CONCATENATE(Skills!D543," (",Skills!E543,") ",Skills!F544)))</f>
        <v>Niger-Kordofanian (Rundi)</v>
      </c>
      <c r="J541" s="25" t="str">
        <f>IF(ISBLANK(Skills!F543)=true,(IF(ISBLANK(Skills!E543)=true,Skills!D543,(CONCATENATE(Skills!D543," (",Skills!E543,")")))),(CONCATENATE(Skills!D543," (",Skills!E543,") ",Skills!F544)))</f>
        <v>Niger-Kordofanian (Rundi)</v>
      </c>
      <c r="K541" s="25" t="str">
        <f>IF(ISBLANK(Skills!F543)=true,(IF(ISBLANK(Skills!E543)=true,Skills!D543,(CONCATENATE(Skills!D543," (",Skills!E543,")")))),(CONCATENATE(Skills!D543," (",Skills!E543,") ",Skills!F544)))</f>
        <v>Niger-Kordofanian (Rundi)</v>
      </c>
    </row>
    <row r="542">
      <c r="I542" s="25" t="str">
        <f>IF(ISBLANK(Skills!F544)=true,(IF(ISBLANK(Skills!E544)=true,Skills!D544,(CONCATENATE(Skills!D544," (",Skills!E544,")")))),(CONCATENATE(Skills!D544," (",Skills!E544,") ",Skills!F545)))</f>
        <v>Niger-Kordofanian (Rwanda)</v>
      </c>
      <c r="J542" s="25" t="str">
        <f>IF(ISBLANK(Skills!F544)=true,(IF(ISBLANK(Skills!E544)=true,Skills!D544,(CONCATENATE(Skills!D544," (",Skills!E544,")")))),(CONCATENATE(Skills!D544," (",Skills!E544,") ",Skills!F545)))</f>
        <v>Niger-Kordofanian (Rwanda)</v>
      </c>
      <c r="K542" s="25" t="str">
        <f>IF(ISBLANK(Skills!F544)=true,(IF(ISBLANK(Skills!E544)=true,Skills!D544,(CONCATENATE(Skills!D544," (",Skills!E544,")")))),(CONCATENATE(Skills!D544," (",Skills!E544,") ",Skills!F545)))</f>
        <v>Niger-Kordofanian (Rwanda)</v>
      </c>
    </row>
    <row r="543">
      <c r="I543" s="25" t="str">
        <f>IF(ISBLANK(Skills!F545)=true,(IF(ISBLANK(Skills!E545)=true,Skills!D545,(CONCATENATE(Skills!D545," (",Skills!E545,")")))),(CONCATENATE(Skills!D545," (",Skills!E545,") ",Skills!F546)))</f>
        <v>Niger-Kordofanian (Shona)</v>
      </c>
      <c r="J543" s="25" t="str">
        <f>IF(ISBLANK(Skills!F545)=true,(IF(ISBLANK(Skills!E545)=true,Skills!D545,(CONCATENATE(Skills!D545," (",Skills!E545,")")))),(CONCATENATE(Skills!D545," (",Skills!E545,") ",Skills!F546)))</f>
        <v>Niger-Kordofanian (Shona)</v>
      </c>
      <c r="K543" s="25" t="str">
        <f>IF(ISBLANK(Skills!F545)=true,(IF(ISBLANK(Skills!E545)=true,Skills!D545,(CONCATENATE(Skills!D545," (",Skills!E545,")")))),(CONCATENATE(Skills!D545," (",Skills!E545,") ",Skills!F546)))</f>
        <v>Niger-Kordofanian (Shona)</v>
      </c>
    </row>
    <row r="544">
      <c r="I544" s="25" t="str">
        <f>IF(ISBLANK(Skills!F546)=true,(IF(ISBLANK(Skills!E546)=true,Skills!D546,(CONCATENATE(Skills!D546," (",Skills!E546,")")))),(CONCATENATE(Skills!D546," (",Skills!E546,") ",Skills!F547)))</f>
        <v>Niger-Kordofanian (Sotho)</v>
      </c>
      <c r="J544" s="25" t="str">
        <f>IF(ISBLANK(Skills!F546)=true,(IF(ISBLANK(Skills!E546)=true,Skills!D546,(CONCATENATE(Skills!D546," (",Skills!E546,")")))),(CONCATENATE(Skills!D546," (",Skills!E546,") ",Skills!F547)))</f>
        <v>Niger-Kordofanian (Sotho)</v>
      </c>
      <c r="K544" s="25" t="str">
        <f>IF(ISBLANK(Skills!F546)=true,(IF(ISBLANK(Skills!E546)=true,Skills!D546,(CONCATENATE(Skills!D546," (",Skills!E546,")")))),(CONCATENATE(Skills!D546," (",Skills!E546,") ",Skills!F547)))</f>
        <v>Niger-Kordofanian (Sotho)</v>
      </c>
    </row>
    <row r="545">
      <c r="I545" s="25" t="str">
        <f>IF(ISBLANK(Skills!F547)=true,(IF(ISBLANK(Skills!E547)=true,Skills!D547,(CONCATENATE(Skills!D547," (",Skills!E547,")")))),(CONCATENATE(Skills!D547," (",Skills!E547,") ",Skills!F548)))</f>
        <v>Niger-Kordofanian (Sukuma)</v>
      </c>
      <c r="J545" s="25" t="str">
        <f>IF(ISBLANK(Skills!F547)=true,(IF(ISBLANK(Skills!E547)=true,Skills!D547,(CONCATENATE(Skills!D547," (",Skills!E547,")")))),(CONCATENATE(Skills!D547," (",Skills!E547,") ",Skills!F548)))</f>
        <v>Niger-Kordofanian (Sukuma)</v>
      </c>
      <c r="K545" s="25" t="str">
        <f>IF(ISBLANK(Skills!F547)=true,(IF(ISBLANK(Skills!E547)=true,Skills!D547,(CONCATENATE(Skills!D547," (",Skills!E547,")")))),(CONCATENATE(Skills!D547," (",Skills!E547,") ",Skills!F548)))</f>
        <v>Niger-Kordofanian (Sukuma)</v>
      </c>
    </row>
    <row r="546">
      <c r="I546" s="25" t="str">
        <f>IF(ISBLANK(Skills!F548)=true,(IF(ISBLANK(Skills!E548)=true,Skills!D548,(CONCATENATE(Skills!D548," (",Skills!E548,")")))),(CONCATENATE(Skills!D548," (",Skills!E548,") ",Skills!F549)))</f>
        <v>Niger-Kordofanian (Swahili)</v>
      </c>
      <c r="J546" s="25" t="str">
        <f>IF(ISBLANK(Skills!F548)=true,(IF(ISBLANK(Skills!E548)=true,Skills!D548,(CONCATENATE(Skills!D548," (",Skills!E548,")")))),(CONCATENATE(Skills!D548," (",Skills!E548,") ",Skills!F549)))</f>
        <v>Niger-Kordofanian (Swahili)</v>
      </c>
      <c r="K546" s="25" t="str">
        <f>IF(ISBLANK(Skills!F548)=true,(IF(ISBLANK(Skills!E548)=true,Skills!D548,(CONCATENATE(Skills!D548," (",Skills!E548,")")))),(CONCATENATE(Skills!D548," (",Skills!E548,") ",Skills!F549)))</f>
        <v>Niger-Kordofanian (Swahili)</v>
      </c>
    </row>
    <row r="547">
      <c r="I547" s="25" t="str">
        <f>IF(ISBLANK(Skills!F549)=true,(IF(ISBLANK(Skills!E549)=true,Skills!D549,(CONCATENATE(Skills!D549," (",Skills!E549,")")))),(CONCATENATE(Skills!D549," (",Skills!E549,") ",Skills!F550)))</f>
        <v>Niger-Kordofanian (Temne)</v>
      </c>
      <c r="J547" s="25" t="str">
        <f>IF(ISBLANK(Skills!F549)=true,(IF(ISBLANK(Skills!E549)=true,Skills!D549,(CONCATENATE(Skills!D549," (",Skills!E549,")")))),(CONCATENATE(Skills!D549," (",Skills!E549,") ",Skills!F550)))</f>
        <v>Niger-Kordofanian (Temne)</v>
      </c>
      <c r="K547" s="25" t="str">
        <f>IF(ISBLANK(Skills!F549)=true,(IF(ISBLANK(Skills!E549)=true,Skills!D549,(CONCATENATE(Skills!D549," (",Skills!E549,")")))),(CONCATENATE(Skills!D549," (",Skills!E549,") ",Skills!F550)))</f>
        <v>Niger-Kordofanian (Temne)</v>
      </c>
    </row>
    <row r="548">
      <c r="I548" s="25" t="str">
        <f>IF(ISBLANK(Skills!F550)=true,(IF(ISBLANK(Skills!E550)=true,Skills!D550,(CONCATENATE(Skills!D550," (",Skills!E550,")")))),(CONCATENATE(Skills!D550," (",Skills!E550,") ",Skills!F551)))</f>
        <v>Niger-Kordofanian (Tiv)</v>
      </c>
      <c r="J548" s="25" t="str">
        <f>IF(ISBLANK(Skills!F550)=true,(IF(ISBLANK(Skills!E550)=true,Skills!D550,(CONCATENATE(Skills!D550," (",Skills!E550,")")))),(CONCATENATE(Skills!D550," (",Skills!E550,") ",Skills!F551)))</f>
        <v>Niger-Kordofanian (Tiv)</v>
      </c>
      <c r="K548" s="25" t="str">
        <f>IF(ISBLANK(Skills!F550)=true,(IF(ISBLANK(Skills!E550)=true,Skills!D550,(CONCATENATE(Skills!D550," (",Skills!E550,")")))),(CONCATENATE(Skills!D550," (",Skills!E550,") ",Skills!F551)))</f>
        <v>Niger-Kordofanian (Tiv)</v>
      </c>
    </row>
    <row r="549">
      <c r="I549" s="25" t="str">
        <f>IF(ISBLANK(Skills!F551)=true,(IF(ISBLANK(Skills!E551)=true,Skills!D551,(CONCATENATE(Skills!D551," (",Skills!E551,")")))),(CONCATENATE(Skills!D551," (",Skills!E551,") ",Skills!F552)))</f>
        <v>Niger-Kordofanian (Tswana)</v>
      </c>
      <c r="J549" s="25" t="str">
        <f>IF(ISBLANK(Skills!F551)=true,(IF(ISBLANK(Skills!E551)=true,Skills!D551,(CONCATENATE(Skills!D551," (",Skills!E551,")")))),(CONCATENATE(Skills!D551," (",Skills!E551,") ",Skills!F552)))</f>
        <v>Niger-Kordofanian (Tswana)</v>
      </c>
      <c r="K549" s="25" t="str">
        <f>IF(ISBLANK(Skills!F551)=true,(IF(ISBLANK(Skills!E551)=true,Skills!D551,(CONCATENATE(Skills!D551," (",Skills!E551,")")))),(CONCATENATE(Skills!D551," (",Skills!E551,") ",Skills!F552)))</f>
        <v>Niger-Kordofanian (Tswana)</v>
      </c>
    </row>
    <row r="550">
      <c r="I550" s="25" t="str">
        <f>IF(ISBLANK(Skills!F552)=true,(IF(ISBLANK(Skills!E552)=true,Skills!D552,(CONCATENATE(Skills!D552," (",Skills!E552,")")))),(CONCATENATE(Skills!D552," (",Skills!E552,") ",Skills!F553)))</f>
        <v>Niger-Kordofanian (Twi)</v>
      </c>
      <c r="J550" s="25" t="str">
        <f>IF(ISBLANK(Skills!F552)=true,(IF(ISBLANK(Skills!E552)=true,Skills!D552,(CONCATENATE(Skills!D552," (",Skills!E552,")")))),(CONCATENATE(Skills!D552," (",Skills!E552,") ",Skills!F553)))</f>
        <v>Niger-Kordofanian (Twi)</v>
      </c>
      <c r="K550" s="25" t="str">
        <f>IF(ISBLANK(Skills!F552)=true,(IF(ISBLANK(Skills!E552)=true,Skills!D552,(CONCATENATE(Skills!D552," (",Skills!E552,")")))),(CONCATENATE(Skills!D552," (",Skills!E552,") ",Skills!F553)))</f>
        <v>Niger-Kordofanian (Twi)</v>
      </c>
    </row>
    <row r="551">
      <c r="I551" s="25" t="str">
        <f>IF(ISBLANK(Skills!F553)=true,(IF(ISBLANK(Skills!E553)=true,Skills!D553,(CONCATENATE(Skills!D553," (",Skills!E553,")")))),(CONCATENATE(Skills!D553," (",Skills!E553,") ",Skills!F554)))</f>
        <v>Niger-Kordofanian (Wolof)</v>
      </c>
      <c r="J551" s="25" t="str">
        <f>IF(ISBLANK(Skills!F553)=true,(IF(ISBLANK(Skills!E553)=true,Skills!D553,(CONCATENATE(Skills!D553," (",Skills!E553,")")))),(CONCATENATE(Skills!D553," (",Skills!E553,") ",Skills!F554)))</f>
        <v>Niger-Kordofanian (Wolof)</v>
      </c>
      <c r="K551" s="25" t="str">
        <f>IF(ISBLANK(Skills!F553)=true,(IF(ISBLANK(Skills!E553)=true,Skills!D553,(CONCATENATE(Skills!D553," (",Skills!E553,")")))),(CONCATENATE(Skills!D553," (",Skills!E553,") ",Skills!F554)))</f>
        <v>Niger-Kordofanian (Wolof)</v>
      </c>
    </row>
    <row r="552">
      <c r="I552" s="25" t="str">
        <f>IF(ISBLANK(Skills!F554)=true,(IF(ISBLANK(Skills!E554)=true,Skills!D554,(CONCATENATE(Skills!D554," (",Skills!E554,")")))),(CONCATENATE(Skills!D554," (",Skills!E554,") ",Skills!F555)))</f>
        <v>Niger-Kordofanian (Xhosa)</v>
      </c>
      <c r="J552" s="25" t="str">
        <f>IF(ISBLANK(Skills!F554)=true,(IF(ISBLANK(Skills!E554)=true,Skills!D554,(CONCATENATE(Skills!D554," (",Skills!E554,")")))),(CONCATENATE(Skills!D554," (",Skills!E554,") ",Skills!F555)))</f>
        <v>Niger-Kordofanian (Xhosa)</v>
      </c>
      <c r="K552" s="25" t="str">
        <f>IF(ISBLANK(Skills!F554)=true,(IF(ISBLANK(Skills!E554)=true,Skills!D554,(CONCATENATE(Skills!D554," (",Skills!E554,")")))),(CONCATENATE(Skills!D554," (",Skills!E554,") ",Skills!F555)))</f>
        <v>Niger-Kordofanian (Xhosa)</v>
      </c>
    </row>
    <row r="553">
      <c r="I553" s="25" t="str">
        <f>IF(ISBLANK(Skills!F555)=true,(IF(ISBLANK(Skills!E555)=true,Skills!D555,(CONCATENATE(Skills!D555," (",Skills!E555,")")))),(CONCATENATE(Skills!D555," (",Skills!E555,") ",Skills!F556)))</f>
        <v>Niger-Kordofanian (Yao)</v>
      </c>
      <c r="J553" s="25" t="str">
        <f>IF(ISBLANK(Skills!F555)=true,(IF(ISBLANK(Skills!E555)=true,Skills!D555,(CONCATENATE(Skills!D555," (",Skills!E555,")")))),(CONCATENATE(Skills!D555," (",Skills!E555,") ",Skills!F556)))</f>
        <v>Niger-Kordofanian (Yao)</v>
      </c>
      <c r="K553" s="25" t="str">
        <f>IF(ISBLANK(Skills!F555)=true,(IF(ISBLANK(Skills!E555)=true,Skills!D555,(CONCATENATE(Skills!D555," (",Skills!E555,")")))),(CONCATENATE(Skills!D555," (",Skills!E555,") ",Skills!F556)))</f>
        <v>Niger-Kordofanian (Yao)</v>
      </c>
    </row>
    <row r="554">
      <c r="I554" s="25" t="str">
        <f>IF(ISBLANK(Skills!F556)=true,(IF(ISBLANK(Skills!E556)=true,Skills!D556,(CONCATENATE(Skills!D556," (",Skills!E556,")")))),(CONCATENATE(Skills!D556," (",Skills!E556,") ",Skills!F557)))</f>
        <v>Niger-Kordofanian (Yoruba)</v>
      </c>
      <c r="J554" s="25" t="str">
        <f>IF(ISBLANK(Skills!F556)=true,(IF(ISBLANK(Skills!E556)=true,Skills!D556,(CONCATENATE(Skills!D556," (",Skills!E556,")")))),(CONCATENATE(Skills!D556," (",Skills!E556,") ",Skills!F557)))</f>
        <v>Niger-Kordofanian (Yoruba)</v>
      </c>
      <c r="K554" s="25" t="str">
        <f>IF(ISBLANK(Skills!F556)=true,(IF(ISBLANK(Skills!E556)=true,Skills!D556,(CONCATENATE(Skills!D556," (",Skills!E556,")")))),(CONCATENATE(Skills!D556," (",Skills!E556,") ",Skills!F557)))</f>
        <v>Niger-Kordofanian (Yoruba)</v>
      </c>
    </row>
    <row r="555">
      <c r="I555" s="25" t="str">
        <f>IF(ISBLANK(Skills!F557)=true,(IF(ISBLANK(Skills!E557)=true,Skills!D557,(CONCATENATE(Skills!D557," (",Skills!E557,")")))),(CONCATENATE(Skills!D557," (",Skills!E557,") ",Skills!F558)))</f>
        <v>Niger-Kordofanian (Zande)</v>
      </c>
      <c r="J555" s="25" t="str">
        <f>IF(ISBLANK(Skills!F557)=true,(IF(ISBLANK(Skills!E557)=true,Skills!D557,(CONCATENATE(Skills!D557," (",Skills!E557,")")))),(CONCATENATE(Skills!D557," (",Skills!E557,") ",Skills!F558)))</f>
        <v>Niger-Kordofanian (Zande)</v>
      </c>
      <c r="K555" s="25" t="str">
        <f>IF(ISBLANK(Skills!F557)=true,(IF(ISBLANK(Skills!E557)=true,Skills!D557,(CONCATENATE(Skills!D557," (",Skills!E557,")")))),(CONCATENATE(Skills!D557," (",Skills!E557,") ",Skills!F558)))</f>
        <v>Niger-Kordofanian (Zande)</v>
      </c>
    </row>
    <row r="556">
      <c r="I556" s="25" t="str">
        <f>IF(ISBLANK(Skills!F558)=true,(IF(ISBLANK(Skills!E558)=true,Skills!D558,(CONCATENATE(Skills!D558," (",Skills!E558,")")))),(CONCATENATE(Skills!D558," (",Skills!E558,") ",Skills!F559)))</f>
        <v>Niger-Kordofanian (Zulu)</v>
      </c>
      <c r="J556" s="25" t="str">
        <f>IF(ISBLANK(Skills!F558)=true,(IF(ISBLANK(Skills!E558)=true,Skills!D558,(CONCATENATE(Skills!D558," (",Skills!E558,")")))),(CONCATENATE(Skills!D558," (",Skills!E558,") ",Skills!F559)))</f>
        <v>Niger-Kordofanian (Zulu)</v>
      </c>
      <c r="K556" s="25" t="str">
        <f>IF(ISBLANK(Skills!F558)=true,(IF(ISBLANK(Skills!E558)=true,Skills!D558,(CONCATENATE(Skills!D558," (",Skills!E558,")")))),(CONCATENATE(Skills!D558," (",Skills!E558,") ",Skills!F559)))</f>
        <v>Niger-Kordofanian (Zulu)</v>
      </c>
    </row>
    <row r="557">
      <c r="I557" s="25" t="str">
        <f>IF(ISBLANK(Skills!F559)=true,(IF(ISBLANK(Skills!E559)=true,Skills!D559,(CONCATENATE(Skills!D559," (",Skills!E559,")")))),(CONCATENATE(Skills!D559," (",Skills!E559,") ",Skills!F560)))</f>
        <v>Nilotic (Bagirmi)</v>
      </c>
      <c r="J557" s="25" t="str">
        <f>IF(ISBLANK(Skills!F559)=true,(IF(ISBLANK(Skills!E559)=true,Skills!D559,(CONCATENATE(Skills!D559," (",Skills!E559,")")))),(CONCATENATE(Skills!D559," (",Skills!E559,") ",Skills!F560)))</f>
        <v>Nilotic (Bagirmi)</v>
      </c>
      <c r="K557" s="25" t="str">
        <f>IF(ISBLANK(Skills!F559)=true,(IF(ISBLANK(Skills!E559)=true,Skills!D559,(CONCATENATE(Skills!D559," (",Skills!E559,")")))),(CONCATENATE(Skills!D559," (",Skills!E559,") ",Skills!F560)))</f>
        <v>Nilotic (Bagirmi)</v>
      </c>
    </row>
    <row r="558">
      <c r="I558" s="25" t="str">
        <f>IF(ISBLANK(Skills!F560)=true,(IF(ISBLANK(Skills!E560)=true,Skills!D560,(CONCATENATE(Skills!D560," (",Skills!E560,")")))),(CONCATENATE(Skills!D560," (",Skills!E560,") ",Skills!F561)))</f>
        <v>Nilotic (Dinka)</v>
      </c>
      <c r="J558" s="25" t="str">
        <f>IF(ISBLANK(Skills!F560)=true,(IF(ISBLANK(Skills!E560)=true,Skills!D560,(CONCATENATE(Skills!D560," (",Skills!E560,")")))),(CONCATENATE(Skills!D560," (",Skills!E560,") ",Skills!F561)))</f>
        <v>Nilotic (Dinka)</v>
      </c>
      <c r="K558" s="25" t="str">
        <f>IF(ISBLANK(Skills!F560)=true,(IF(ISBLANK(Skills!E560)=true,Skills!D560,(CONCATENATE(Skills!D560," (",Skills!E560,")")))),(CONCATENATE(Skills!D560," (",Skills!E560,") ",Skills!F561)))</f>
        <v>Nilotic (Dinka)</v>
      </c>
    </row>
    <row r="559">
      <c r="I559" s="25" t="str">
        <f>IF(ISBLANK(Skills!F561)=true,(IF(ISBLANK(Skills!E561)=true,Skills!D561,(CONCATENATE(Skills!D561," (",Skills!E561,")")))),(CONCATENATE(Skills!D561," (",Skills!E561,") ",Skills!F562)))</f>
        <v>Nilotic (Fur)</v>
      </c>
      <c r="J559" s="25" t="str">
        <f>IF(ISBLANK(Skills!F561)=true,(IF(ISBLANK(Skills!E561)=true,Skills!D561,(CONCATENATE(Skills!D561," (",Skills!E561,")")))),(CONCATENATE(Skills!D561," (",Skills!E561,") ",Skills!F562)))</f>
        <v>Nilotic (Fur)</v>
      </c>
      <c r="K559" s="25" t="str">
        <f>IF(ISBLANK(Skills!F561)=true,(IF(ISBLANK(Skills!E561)=true,Skills!D561,(CONCATENATE(Skills!D561," (",Skills!E561,")")))),(CONCATENATE(Skills!D561," (",Skills!E561,") ",Skills!F562)))</f>
        <v>Nilotic (Fur)</v>
      </c>
    </row>
    <row r="560">
      <c r="I560" s="25" t="str">
        <f>IF(ISBLANK(Skills!F562)=true,(IF(ISBLANK(Skills!E562)=true,Skills!D562,(CONCATENATE(Skills!D562," (",Skills!E562,")")))),(CONCATENATE(Skills!D562," (",Skills!E562,") ",Skills!F563)))</f>
        <v>Nilotic (Kanembu)</v>
      </c>
      <c r="J560" s="25" t="str">
        <f>IF(ISBLANK(Skills!F562)=true,(IF(ISBLANK(Skills!E562)=true,Skills!D562,(CONCATENATE(Skills!D562," (",Skills!E562,")")))),(CONCATENATE(Skills!D562," (",Skills!E562,") ",Skills!F563)))</f>
        <v>Nilotic (Kanembu)</v>
      </c>
      <c r="K560" s="25" t="str">
        <f>IF(ISBLANK(Skills!F562)=true,(IF(ISBLANK(Skills!E562)=true,Skills!D562,(CONCATENATE(Skills!D562," (",Skills!E562,")")))),(CONCATENATE(Skills!D562," (",Skills!E562,") ",Skills!F563)))</f>
        <v>Nilotic (Kanembu)</v>
      </c>
    </row>
    <row r="561">
      <c r="I561" s="25" t="str">
        <f>IF(ISBLANK(Skills!F563)=true,(IF(ISBLANK(Skills!E563)=true,Skills!D563,(CONCATENATE(Skills!D563," (",Skills!E563,")")))),(CONCATENATE(Skills!D563," (",Skills!E563,") ",Skills!F564)))</f>
        <v>Nilotic (Kanuri)</v>
      </c>
      <c r="J561" s="25" t="str">
        <f>IF(ISBLANK(Skills!F563)=true,(IF(ISBLANK(Skills!E563)=true,Skills!D563,(CONCATENATE(Skills!D563," (",Skills!E563,")")))),(CONCATENATE(Skills!D563," (",Skills!E563,") ",Skills!F564)))</f>
        <v>Nilotic (Kanuri)</v>
      </c>
      <c r="K561" s="25" t="str">
        <f>IF(ISBLANK(Skills!F563)=true,(IF(ISBLANK(Skills!E563)=true,Skills!D563,(CONCATENATE(Skills!D563," (",Skills!E563,")")))),(CONCATENATE(Skills!D563," (",Skills!E563,") ",Skills!F564)))</f>
        <v>Nilotic (Kanuri)</v>
      </c>
    </row>
    <row r="562">
      <c r="I562" s="25" t="str">
        <f>IF(ISBLANK(Skills!F564)=true,(IF(ISBLANK(Skills!E564)=true,Skills!D564,(CONCATENATE(Skills!D564," (",Skills!E564,")")))),(CONCATENATE(Skills!D564," (",Skills!E564,") ",Skills!F565)))</f>
        <v>Nilotic (Koman)</v>
      </c>
      <c r="J562" s="25" t="str">
        <f>IF(ISBLANK(Skills!F564)=true,(IF(ISBLANK(Skills!E564)=true,Skills!D564,(CONCATENATE(Skills!D564," (",Skills!E564,")")))),(CONCATENATE(Skills!D564," (",Skills!E564,") ",Skills!F565)))</f>
        <v>Nilotic (Koman)</v>
      </c>
      <c r="K562" s="25" t="str">
        <f>IF(ISBLANK(Skills!F564)=true,(IF(ISBLANK(Skills!E564)=true,Skills!D564,(CONCATENATE(Skills!D564," (",Skills!E564,")")))),(CONCATENATE(Skills!D564," (",Skills!E564,") ",Skills!F565)))</f>
        <v>Nilotic (Koman)</v>
      </c>
    </row>
    <row r="563">
      <c r="I563" s="25" t="str">
        <f>IF(ISBLANK(Skills!F565)=true,(IF(ISBLANK(Skills!E565)=true,Skills!D565,(CONCATENATE(Skills!D565," (",Skills!E565,")")))),(CONCATENATE(Skills!D565," (",Skills!E565,") ",Skills!F566)))</f>
        <v>Nilotic (Luo)</v>
      </c>
      <c r="J563" s="25" t="str">
        <f>IF(ISBLANK(Skills!F565)=true,(IF(ISBLANK(Skills!E565)=true,Skills!D565,(CONCATENATE(Skills!D565," (",Skills!E565,")")))),(CONCATENATE(Skills!D565," (",Skills!E565,") ",Skills!F566)))</f>
        <v>Nilotic (Luo)</v>
      </c>
      <c r="K563" s="25" t="str">
        <f>IF(ISBLANK(Skills!F565)=true,(IF(ISBLANK(Skills!E565)=true,Skills!D565,(CONCATENATE(Skills!D565," (",Skills!E565,")")))),(CONCATENATE(Skills!D565," (",Skills!E565,") ",Skills!F566)))</f>
        <v>Nilotic (Luo)</v>
      </c>
    </row>
    <row r="564">
      <c r="I564" s="25" t="str">
        <f>IF(ISBLANK(Skills!F566)=true,(IF(ISBLANK(Skills!E566)=true,Skills!D566,(CONCATENATE(Skills!D566," (",Skills!E566,")")))),(CONCATENATE(Skills!D566," (",Skills!E566,") ",Skills!F567)))</f>
        <v>Nilotic (Maban)</v>
      </c>
      <c r="J564" s="25" t="str">
        <f>IF(ISBLANK(Skills!F566)=true,(IF(ISBLANK(Skills!E566)=true,Skills!D566,(CONCATENATE(Skills!D566," (",Skills!E566,")")))),(CONCATENATE(Skills!D566," (",Skills!E566,") ",Skills!F567)))</f>
        <v>Nilotic (Maban)</v>
      </c>
      <c r="K564" s="25" t="str">
        <f>IF(ISBLANK(Skills!F566)=true,(IF(ISBLANK(Skills!E566)=true,Skills!D566,(CONCATENATE(Skills!D566," (",Skills!E566,")")))),(CONCATENATE(Skills!D566," (",Skills!E566,") ",Skills!F567)))</f>
        <v>Nilotic (Maban)</v>
      </c>
    </row>
    <row r="565">
      <c r="I565" s="25" t="str">
        <f>IF(ISBLANK(Skills!F567)=true,(IF(ISBLANK(Skills!E567)=true,Skills!D567,(CONCATENATE(Skills!D567," (",Skills!E567,")")))),(CONCATENATE(Skills!D567," (",Skills!E567,") ",Skills!F568)))</f>
        <v>Nilotic (Masai)</v>
      </c>
      <c r="J565" s="25" t="str">
        <f>IF(ISBLANK(Skills!F567)=true,(IF(ISBLANK(Skills!E567)=true,Skills!D567,(CONCATENATE(Skills!D567," (",Skills!E567,")")))),(CONCATENATE(Skills!D567," (",Skills!E567,") ",Skills!F568)))</f>
        <v>Nilotic (Masai)</v>
      </c>
      <c r="K565" s="25" t="str">
        <f>IF(ISBLANK(Skills!F567)=true,(IF(ISBLANK(Skills!E567)=true,Skills!D567,(CONCATENATE(Skills!D567," (",Skills!E567,")")))),(CONCATENATE(Skills!D567," (",Skills!E567,") ",Skills!F568)))</f>
        <v>Nilotic (Masai)</v>
      </c>
    </row>
    <row r="566">
      <c r="I566" s="25" t="str">
        <f>IF(ISBLANK(Skills!F568)=true,(IF(ISBLANK(Skills!E568)=true,Skills!D568,(CONCATENATE(Skills!D568," (",Skills!E568,")")))),(CONCATENATE(Skills!D568," (",Skills!E568,") ",Skills!F569)))</f>
        <v>Nilotic (Nuer)</v>
      </c>
      <c r="J566" s="25" t="str">
        <f>IF(ISBLANK(Skills!F568)=true,(IF(ISBLANK(Skills!E568)=true,Skills!D568,(CONCATENATE(Skills!D568," (",Skills!E568,")")))),(CONCATENATE(Skills!D568," (",Skills!E568,") ",Skills!F569)))</f>
        <v>Nilotic (Nuer)</v>
      </c>
      <c r="K566" s="25" t="str">
        <f>IF(ISBLANK(Skills!F568)=true,(IF(ISBLANK(Skills!E568)=true,Skills!D568,(CONCATENATE(Skills!D568," (",Skills!E568,")")))),(CONCATENATE(Skills!D568," (",Skills!E568,") ",Skills!F569)))</f>
        <v>Nilotic (Nuer)</v>
      </c>
    </row>
    <row r="567">
      <c r="I567" s="25" t="str">
        <f>IF(ISBLANK(Skills!F569)=true,(IF(ISBLANK(Skills!E569)=true,Skills!D569,(CONCATENATE(Skills!D569," (",Skills!E569,")")))),(CONCATENATE(Skills!D569," (",Skills!E569,") ",Skills!F570)))</f>
        <v>Nilotic (Sango)</v>
      </c>
      <c r="J567" s="25" t="str">
        <f>IF(ISBLANK(Skills!F569)=true,(IF(ISBLANK(Skills!E569)=true,Skills!D569,(CONCATENATE(Skills!D569," (",Skills!E569,")")))),(CONCATENATE(Skills!D569," (",Skills!E569,") ",Skills!F570)))</f>
        <v>Nilotic (Sango)</v>
      </c>
      <c r="K567" s="25" t="str">
        <f>IF(ISBLANK(Skills!F569)=true,(IF(ISBLANK(Skills!E569)=true,Skills!D569,(CONCATENATE(Skills!D569," (",Skills!E569,")")))),(CONCATENATE(Skills!D569," (",Skills!E569,") ",Skills!F570)))</f>
        <v>Nilotic (Sango)</v>
      </c>
    </row>
    <row r="568">
      <c r="I568" s="25" t="str">
        <f>IF(ISBLANK(Skills!F570)=true,(IF(ISBLANK(Skills!E570)=true,Skills!D570,(CONCATENATE(Skills!D570," (",Skills!E570,")")))),(CONCATENATE(Skills!D570," (",Skills!E570,") ",Skills!F571)))</f>
        <v>Nilotic (Shilluk)</v>
      </c>
      <c r="J568" s="25" t="str">
        <f>IF(ISBLANK(Skills!F570)=true,(IF(ISBLANK(Skills!E570)=true,Skills!D570,(CONCATENATE(Skills!D570," (",Skills!E570,")")))),(CONCATENATE(Skills!D570," (",Skills!E570,") ",Skills!F571)))</f>
        <v>Nilotic (Shilluk)</v>
      </c>
      <c r="K568" s="25" t="str">
        <f>IF(ISBLANK(Skills!F570)=true,(IF(ISBLANK(Skills!E570)=true,Skills!D570,(CONCATENATE(Skills!D570," (",Skills!E570,")")))),(CONCATENATE(Skills!D570," (",Skills!E570,") ",Skills!F571)))</f>
        <v>Nilotic (Shilluk)</v>
      </c>
    </row>
    <row r="569">
      <c r="I569" s="25" t="str">
        <f>IF(ISBLANK(Skills!F571)=true,(IF(ISBLANK(Skills!E571)=true,Skills!D571,(CONCATENATE(Skills!D571," (",Skills!E571,")")))),(CONCATENATE(Skills!D571," (",Skills!E571,") ",Skills!F572)))</f>
        <v>Nilotic (Songhai)</v>
      </c>
      <c r="J569" s="25" t="str">
        <f>IF(ISBLANK(Skills!F571)=true,(IF(ISBLANK(Skills!E571)=true,Skills!D571,(CONCATENATE(Skills!D571," (",Skills!E571,")")))),(CONCATENATE(Skills!D571," (",Skills!E571,") ",Skills!F572)))</f>
        <v>Nilotic (Songhai)</v>
      </c>
      <c r="K569" s="25" t="str">
        <f>IF(ISBLANK(Skills!F571)=true,(IF(ISBLANK(Skills!E571)=true,Skills!D571,(CONCATENATE(Skills!D571," (",Skills!E571,")")))),(CONCATENATE(Skills!D571," (",Skills!E571,") ",Skills!F572)))</f>
        <v>Nilotic (Songhai)</v>
      </c>
    </row>
    <row r="570">
      <c r="I570" s="25" t="str">
        <f>IF(ISBLANK(Skills!F572)=true,(IF(ISBLANK(Skills!E572)=true,Skills!D572,(CONCATENATE(Skills!D572," (",Skills!E572,")")))),(CONCATENATE(Skills!D572," (",Skills!E572,") ",Skills!F573)))</f>
        <v>Nilotic (Wadai)</v>
      </c>
      <c r="J570" s="25" t="str">
        <f>IF(ISBLANK(Skills!F572)=true,(IF(ISBLANK(Skills!E572)=true,Skills!D572,(CONCATENATE(Skills!D572," (",Skills!E572,")")))),(CONCATENATE(Skills!D572," (",Skills!E572,") ",Skills!F573)))</f>
        <v>Nilotic (Wadai)</v>
      </c>
      <c r="K570" s="25" t="str">
        <f>IF(ISBLANK(Skills!F572)=true,(IF(ISBLANK(Skills!E572)=true,Skills!D572,(CONCATENATE(Skills!D572," (",Skills!E572,")")))),(CONCATENATE(Skills!D572," (",Skills!E572,") ",Skills!F573)))</f>
        <v>Nilotic (Wadai)</v>
      </c>
    </row>
    <row r="571">
      <c r="I571" s="25" t="str">
        <f>IF(ISBLANK(Skills!F573)=true,(IF(ISBLANK(Skills!E573)=true,Skills!D573,(CONCATENATE(Skills!D573," (",Skills!E573,")")))),(CONCATENATE(Skills!D573," (",Skills!E573,") ",Skills!F574)))</f>
        <v>Oto-Manguan (Mixtec)</v>
      </c>
      <c r="J571" s="25" t="str">
        <f>IF(ISBLANK(Skills!F573)=true,(IF(ISBLANK(Skills!E573)=true,Skills!D573,(CONCATENATE(Skills!D573," (",Skills!E573,")")))),(CONCATENATE(Skills!D573," (",Skills!E573,") ",Skills!F574)))</f>
        <v>Oto-Manguan (Mixtec)</v>
      </c>
      <c r="K571" s="25" t="str">
        <f>IF(ISBLANK(Skills!F573)=true,(IF(ISBLANK(Skills!E573)=true,Skills!D573,(CONCATENATE(Skills!D573," (",Skills!E573,")")))),(CONCATENATE(Skills!D573," (",Skills!E573,") ",Skills!F574)))</f>
        <v>Oto-Manguan (Mixtec)</v>
      </c>
    </row>
    <row r="572">
      <c r="I572" s="25" t="str">
        <f>IF(ISBLANK(Skills!F574)=true,(IF(ISBLANK(Skills!E574)=true,Skills!D574,(CONCATENATE(Skills!D574," (",Skills!E574,")")))),(CONCATENATE(Skills!D574," (",Skills!E574,") ",Skills!F575)))</f>
        <v>Oto-Manguan (Otomi)</v>
      </c>
      <c r="J572" s="25" t="str">
        <f>IF(ISBLANK(Skills!F574)=true,(IF(ISBLANK(Skills!E574)=true,Skills!D574,(CONCATENATE(Skills!D574," (",Skills!E574,")")))),(CONCATENATE(Skills!D574," (",Skills!E574,") ",Skills!F575)))</f>
        <v>Oto-Manguan (Otomi)</v>
      </c>
      <c r="K572" s="25" t="str">
        <f>IF(ISBLANK(Skills!F574)=true,(IF(ISBLANK(Skills!E574)=true,Skills!D574,(CONCATENATE(Skills!D574," (",Skills!E574,")")))),(CONCATENATE(Skills!D574," (",Skills!E574,") ",Skills!F575)))</f>
        <v>Oto-Manguan (Otomi)</v>
      </c>
    </row>
    <row r="573">
      <c r="I573" s="25" t="str">
        <f>IF(ISBLANK(Skills!F575)=true,(IF(ISBLANK(Skills!E575)=true,Skills!D575,(CONCATENATE(Skills!D575," (",Skills!E575,")")))),(CONCATENATE(Skills!D575," (",Skills!E575,") ",Skills!F576)))</f>
        <v>Oto-Manguan (Zapotec)</v>
      </c>
      <c r="J573" s="25" t="str">
        <f>IF(ISBLANK(Skills!F575)=true,(IF(ISBLANK(Skills!E575)=true,Skills!D575,(CONCATENATE(Skills!D575," (",Skills!E575,")")))),(CONCATENATE(Skills!D575," (",Skills!E575,") ",Skills!F576)))</f>
        <v>Oto-Manguan (Zapotec)</v>
      </c>
      <c r="K573" s="25" t="str">
        <f>IF(ISBLANK(Skills!F575)=true,(IF(ISBLANK(Skills!E575)=true,Skills!D575,(CONCATENATE(Skills!D575," (",Skills!E575,")")))),(CONCATENATE(Skills!D575," (",Skills!E575,") ",Skills!F576)))</f>
        <v>Oto-Manguan (Zapotec)</v>
      </c>
    </row>
    <row r="574">
      <c r="I574" s="25" t="str">
        <f>IF(ISBLANK(Skills!F576)=true,(IF(ISBLANK(Skills!E576)=true,Skills!D576,(CONCATENATE(Skills!D576," (",Skills!E576,")")))),(CONCATENATE(Skills!D576," (",Skills!E576,") ",Skills!F577)))</f>
        <v>Papuan (Dayak)</v>
      </c>
      <c r="J574" s="25" t="str">
        <f>IF(ISBLANK(Skills!F576)=true,(IF(ISBLANK(Skills!E576)=true,Skills!D576,(CONCATENATE(Skills!D576," (",Skills!E576,")")))),(CONCATENATE(Skills!D576," (",Skills!E576,") ",Skills!F577)))</f>
        <v>Papuan (Dayak)</v>
      </c>
      <c r="K574" s="25" t="str">
        <f>IF(ISBLANK(Skills!F576)=true,(IF(ISBLANK(Skills!E576)=true,Skills!D576,(CONCATENATE(Skills!D576," (",Skills!E576,")")))),(CONCATENATE(Skills!D576," (",Skills!E576,") ",Skills!F577)))</f>
        <v>Papuan (Dayak)</v>
      </c>
    </row>
    <row r="575">
      <c r="I575" s="25" t="str">
        <f>IF(ISBLANK(Skills!F577)=true,(IF(ISBLANK(Skills!E577)=true,Skills!D577,(CONCATENATE(Skills!D577," (",Skills!E577,")")))),(CONCATENATE(Skills!D577," (",Skills!E577,") ",Skills!F578)))</f>
        <v>Papuan (Negrito)</v>
      </c>
      <c r="J575" s="25" t="str">
        <f>IF(ISBLANK(Skills!F577)=true,(IF(ISBLANK(Skills!E577)=true,Skills!D577,(CONCATENATE(Skills!D577," (",Skills!E577,")")))),(CONCATENATE(Skills!D577," (",Skills!E577,") ",Skills!F578)))</f>
        <v>Papuan (Negrito)</v>
      </c>
      <c r="K575" s="25" t="str">
        <f>IF(ISBLANK(Skills!F577)=true,(IF(ISBLANK(Skills!E577)=true,Skills!D577,(CONCATENATE(Skills!D577," (",Skills!E577,")")))),(CONCATENATE(Skills!D577," (",Skills!E577,") ",Skills!F578)))</f>
        <v>Papuan (Negrito)</v>
      </c>
    </row>
    <row r="576">
      <c r="I576" s="25" t="str">
        <f>IF(ISBLANK(Skills!F578)=true,(IF(ISBLANK(Skills!E578)=true,Skills!D578,(CONCATENATE(Skills!D578," (",Skills!E578,")")))),(CONCATENATE(Skills!D578," (",Skills!E578,") ",Skills!F579)))</f>
        <v>Papuan (Papu)</v>
      </c>
      <c r="J576" s="25" t="str">
        <f>IF(ISBLANK(Skills!F578)=true,(IF(ISBLANK(Skills!E578)=true,Skills!D578,(CONCATENATE(Skills!D578," (",Skills!E578,")")))),(CONCATENATE(Skills!D578," (",Skills!E578,") ",Skills!F579)))</f>
        <v>Papuan (Papu)</v>
      </c>
      <c r="K576" s="25" t="str">
        <f>IF(ISBLANK(Skills!F578)=true,(IF(ISBLANK(Skills!E578)=true,Skills!D578,(CONCATENATE(Skills!D578," (",Skills!E578,")")))),(CONCATENATE(Skills!D578," (",Skills!E578,") ",Skills!F579)))</f>
        <v>Papuan (Papu)</v>
      </c>
    </row>
    <row r="577">
      <c r="I577" s="25" t="str">
        <f>IF(ISBLANK(Skills!F579)=true,(IF(ISBLANK(Skills!E579)=true,Skills!D579,(CONCATENATE(Skills!D579," (",Skills!E579,")")))),(CONCATENATE(Skills!D579," (",Skills!E579,") ",Skills!F580)))</f>
        <v>Romance (Catalan)</v>
      </c>
      <c r="J577" s="25" t="str">
        <f>IF(ISBLANK(Skills!F579)=true,(IF(ISBLANK(Skills!E579)=true,Skills!D579,(CONCATENATE(Skills!D579," (",Skills!E579,")")))),(CONCATENATE(Skills!D579," (",Skills!E579,") ",Skills!F580)))</f>
        <v>Romance (Catalan)</v>
      </c>
      <c r="K577" s="25" t="str">
        <f>IF(ISBLANK(Skills!F579)=true,(IF(ISBLANK(Skills!E579)=true,Skills!D579,(CONCATENATE(Skills!D579," (",Skills!E579,")")))),(CONCATENATE(Skills!D579," (",Skills!E579,") ",Skills!F580)))</f>
        <v>Romance (Catalan)</v>
      </c>
    </row>
    <row r="578">
      <c r="I578" s="25" t="str">
        <f>IF(ISBLANK(Skills!F580)=true,(IF(ISBLANK(Skills!E580)=true,Skills!D580,(CONCATENATE(Skills!D580," (",Skills!E580,")")))),(CONCATENATE(Skills!D580," (",Skills!E580,") ",Skills!F581)))</f>
        <v>Romance (French)</v>
      </c>
      <c r="J578" s="25" t="str">
        <f>IF(ISBLANK(Skills!F580)=true,(IF(ISBLANK(Skills!E580)=true,Skills!D580,(CONCATENATE(Skills!D580," (",Skills!E580,")")))),(CONCATENATE(Skills!D580," (",Skills!E580,") ",Skills!F581)))</f>
        <v>Romance (French)</v>
      </c>
      <c r="K578" s="25" t="str">
        <f>IF(ISBLANK(Skills!F580)=true,(IF(ISBLANK(Skills!E580)=true,Skills!D580,(CONCATENATE(Skills!D580," (",Skills!E580,")")))),(CONCATENATE(Skills!D580," (",Skills!E580,") ",Skills!F581)))</f>
        <v>Romance (French)</v>
      </c>
    </row>
    <row r="579">
      <c r="I579" s="25" t="str">
        <f>IF(ISBLANK(Skills!F581)=true,(IF(ISBLANK(Skills!E581)=true,Skills!D581,(CONCATENATE(Skills!D581," (",Skills!E581,")")))),(CONCATENATE(Skills!D581," (",Skills!E581,") ",Skills!F582)))</f>
        <v>Romance (Galician)</v>
      </c>
      <c r="J579" s="25" t="str">
        <f>IF(ISBLANK(Skills!F581)=true,(IF(ISBLANK(Skills!E581)=true,Skills!D581,(CONCATENATE(Skills!D581," (",Skills!E581,")")))),(CONCATENATE(Skills!D581," (",Skills!E581,") ",Skills!F582)))</f>
        <v>Romance (Galician)</v>
      </c>
      <c r="K579" s="25" t="str">
        <f>IF(ISBLANK(Skills!F581)=true,(IF(ISBLANK(Skills!E581)=true,Skills!D581,(CONCATENATE(Skills!D581," (",Skills!E581,")")))),(CONCATENATE(Skills!D581," (",Skills!E581,") ",Skills!F582)))</f>
        <v>Romance (Galician)</v>
      </c>
    </row>
    <row r="580">
      <c r="I580" s="25" t="str">
        <f>IF(ISBLANK(Skills!F582)=true,(IF(ISBLANK(Skills!E582)=true,Skills!D582,(CONCATENATE(Skills!D582," (",Skills!E582,")")))),(CONCATENATE(Skills!D582," (",Skills!E582,") ",Skills!F583)))</f>
        <v>Romance (Italian)</v>
      </c>
      <c r="J580" s="25" t="str">
        <f>IF(ISBLANK(Skills!F582)=true,(IF(ISBLANK(Skills!E582)=true,Skills!D582,(CONCATENATE(Skills!D582," (",Skills!E582,")")))),(CONCATENATE(Skills!D582," (",Skills!E582,") ",Skills!F583)))</f>
        <v>Romance (Italian)</v>
      </c>
      <c r="K580" s="25" t="str">
        <f>IF(ISBLANK(Skills!F582)=true,(IF(ISBLANK(Skills!E582)=true,Skills!D582,(CONCATENATE(Skills!D582," (",Skills!E582,")")))),(CONCATENATE(Skills!D582," (",Skills!E582,") ",Skills!F583)))</f>
        <v>Romance (Italian)</v>
      </c>
    </row>
    <row r="581">
      <c r="I581" s="25" t="str">
        <f>IF(ISBLANK(Skills!F583)=true,(IF(ISBLANK(Skills!E583)=true,Skills!D583,(CONCATENATE(Skills!D583," (",Skills!E583,")")))),(CONCATENATE(Skills!D583," (",Skills!E583,") ",Skills!F584)))</f>
        <v>Romance (Portuguese)</v>
      </c>
      <c r="J581" s="25" t="str">
        <f>IF(ISBLANK(Skills!F583)=true,(IF(ISBLANK(Skills!E583)=true,Skills!D583,(CONCATENATE(Skills!D583," (",Skills!E583,")")))),(CONCATENATE(Skills!D583," (",Skills!E583,") ",Skills!F584)))</f>
        <v>Romance (Portuguese)</v>
      </c>
      <c r="K581" s="25" t="str">
        <f>IF(ISBLANK(Skills!F583)=true,(IF(ISBLANK(Skills!E583)=true,Skills!D583,(CONCATENATE(Skills!D583," (",Skills!E583,")")))),(CONCATENATE(Skills!D583," (",Skills!E583,") ",Skills!F584)))</f>
        <v>Romance (Portuguese)</v>
      </c>
    </row>
    <row r="582">
      <c r="I582" s="25" t="str">
        <f>IF(ISBLANK(Skills!F584)=true,(IF(ISBLANK(Skills!E584)=true,Skills!D584,(CONCATENATE(Skills!D584," (",Skills!E584,")")))),(CONCATENATE(Skills!D584," (",Skills!E584,") ",Skills!F585)))</f>
        <v>Romance (Provencal)</v>
      </c>
      <c r="J582" s="25" t="str">
        <f>IF(ISBLANK(Skills!F584)=true,(IF(ISBLANK(Skills!E584)=true,Skills!D584,(CONCATENATE(Skills!D584," (",Skills!E584,")")))),(CONCATENATE(Skills!D584," (",Skills!E584,") ",Skills!F585)))</f>
        <v>Romance (Provencal)</v>
      </c>
      <c r="K582" s="25" t="str">
        <f>IF(ISBLANK(Skills!F584)=true,(IF(ISBLANK(Skills!E584)=true,Skills!D584,(CONCATENATE(Skills!D584," (",Skills!E584,")")))),(CONCATENATE(Skills!D584," (",Skills!E584,") ",Skills!F585)))</f>
        <v>Romance (Provencal)</v>
      </c>
    </row>
    <row r="583">
      <c r="I583" s="25" t="str">
        <f>IF(ISBLANK(Skills!F585)=true,(IF(ISBLANK(Skills!E585)=true,Skills!D585,(CONCATENATE(Skills!D585," (",Skills!E585,")")))),(CONCATENATE(Skills!D585," (",Skills!E585,") ",Skills!F586)))</f>
        <v>Romance (Rumanian)</v>
      </c>
      <c r="J583" s="25" t="str">
        <f>IF(ISBLANK(Skills!F585)=true,(IF(ISBLANK(Skills!E585)=true,Skills!D585,(CONCATENATE(Skills!D585," (",Skills!E585,")")))),(CONCATENATE(Skills!D585," (",Skills!E585,") ",Skills!F586)))</f>
        <v>Romance (Rumanian)</v>
      </c>
      <c r="K583" s="25" t="str">
        <f>IF(ISBLANK(Skills!F585)=true,(IF(ISBLANK(Skills!E585)=true,Skills!D585,(CONCATENATE(Skills!D585," (",Skills!E585,")")))),(CONCATENATE(Skills!D585," (",Skills!E585,") ",Skills!F586)))</f>
        <v>Romance (Rumanian)</v>
      </c>
    </row>
    <row r="584">
      <c r="I584" s="25" t="str">
        <f>IF(ISBLANK(Skills!F586)=true,(IF(ISBLANK(Skills!E586)=true,Skills!D586,(CONCATENATE(Skills!D586," (",Skills!E586,")")))),(CONCATENATE(Skills!D586," (",Skills!E586,") ",Skills!F587)))</f>
        <v>Romance (Spanish)</v>
      </c>
      <c r="J584" s="25" t="str">
        <f>IF(ISBLANK(Skills!F586)=true,(IF(ISBLANK(Skills!E586)=true,Skills!D586,(CONCATENATE(Skills!D586," (",Skills!E586,")")))),(CONCATENATE(Skills!D586," (",Skills!E586,") ",Skills!F587)))</f>
        <v>Romance (Spanish)</v>
      </c>
      <c r="K584" s="25" t="str">
        <f>IF(ISBLANK(Skills!F586)=true,(IF(ISBLANK(Skills!E586)=true,Skills!D586,(CONCATENATE(Skills!D586," (",Skills!E586,")")))),(CONCATENATE(Skills!D586," (",Skills!E586,") ",Skills!F587)))</f>
        <v>Romance (Spanish)</v>
      </c>
    </row>
    <row r="585">
      <c r="I585" s="25" t="str">
        <f>IF(ISBLANK(Skills!F587)=true,(IF(ISBLANK(Skills!E587)=true,Skills!D587,(CONCATENATE(Skills!D587," (",Skills!E587,")")))),(CONCATENATE(Skills!D587," (",Skills!E587,") ",Skills!F588)))</f>
        <v>Sallsh (Chehalis)</v>
      </c>
      <c r="J585" s="25" t="str">
        <f>IF(ISBLANK(Skills!F587)=true,(IF(ISBLANK(Skills!E587)=true,Skills!D587,(CONCATENATE(Skills!D587," (",Skills!E587,")")))),(CONCATENATE(Skills!D587," (",Skills!E587,") ",Skills!F588)))</f>
        <v>Sallsh (Chehalis)</v>
      </c>
      <c r="K585" s="25" t="str">
        <f>IF(ISBLANK(Skills!F587)=true,(IF(ISBLANK(Skills!E587)=true,Skills!D587,(CONCATENATE(Skills!D587," (",Skills!E587,")")))),(CONCATENATE(Skills!D587," (",Skills!E587,") ",Skills!F588)))</f>
        <v>Sallsh (Chehalis)</v>
      </c>
    </row>
    <row r="586">
      <c r="I586" s="25" t="str">
        <f>IF(ISBLANK(Skills!F588)=true,(IF(ISBLANK(Skills!E588)=true,Skills!D588,(CONCATENATE(Skills!D588," (",Skills!E588,")")))),(CONCATENATE(Skills!D588," (",Skills!E588,") ",Skills!F589)))</f>
        <v>Sallsh (Okanagon)</v>
      </c>
      <c r="J586" s="25" t="str">
        <f>IF(ISBLANK(Skills!F588)=true,(IF(ISBLANK(Skills!E588)=true,Skills!D588,(CONCATENATE(Skills!D588," (",Skills!E588,")")))),(CONCATENATE(Skills!D588," (",Skills!E588,") ",Skills!F589)))</f>
        <v>Sallsh (Okanagon)</v>
      </c>
      <c r="K586" s="25" t="str">
        <f>IF(ISBLANK(Skills!F588)=true,(IF(ISBLANK(Skills!E588)=true,Skills!D588,(CONCATENATE(Skills!D588," (",Skills!E588,")")))),(CONCATENATE(Skills!D588," (",Skills!E588,") ",Skills!F589)))</f>
        <v>Sallsh (Okanagon)</v>
      </c>
    </row>
    <row r="587">
      <c r="I587" s="25" t="str">
        <f>IF(ISBLANK(Skills!F589)=true,(IF(ISBLANK(Skills!E589)=true,Skills!D589,(CONCATENATE(Skills!D589," (",Skills!E589,")")))),(CONCATENATE(Skills!D589," (",Skills!E589,") ",Skills!F590)))</f>
        <v>Sallsh (Salish)</v>
      </c>
      <c r="J587" s="25" t="str">
        <f>IF(ISBLANK(Skills!F589)=true,(IF(ISBLANK(Skills!E589)=true,Skills!D589,(CONCATENATE(Skills!D589," (",Skills!E589,")")))),(CONCATENATE(Skills!D589," (",Skills!E589,") ",Skills!F590)))</f>
        <v>Sallsh (Salish)</v>
      </c>
      <c r="K587" s="25" t="str">
        <f>IF(ISBLANK(Skills!F589)=true,(IF(ISBLANK(Skills!E589)=true,Skills!D589,(CONCATENATE(Skills!D589," (",Skills!E589,")")))),(CONCATENATE(Skills!D589," (",Skills!E589,") ",Skills!F590)))</f>
        <v>Sallsh (Salish)</v>
      </c>
    </row>
    <row r="588">
      <c r="I588" s="25" t="str">
        <f>IF(ISBLANK(Skills!F590)=true,(IF(ISBLANK(Skills!E590)=true,Skills!D590,(CONCATENATE(Skills!D590," (",Skills!E590,")")))),(CONCATENATE(Skills!D590," (",Skills!E590,") ",Skills!F591)))</f>
        <v>Semitic (Amharic)</v>
      </c>
      <c r="J588" s="25" t="str">
        <f>IF(ISBLANK(Skills!F590)=true,(IF(ISBLANK(Skills!E590)=true,Skills!D590,(CONCATENATE(Skills!D590," (",Skills!E590,")")))),(CONCATENATE(Skills!D590," (",Skills!E590,") ",Skills!F591)))</f>
        <v>Semitic (Amharic)</v>
      </c>
      <c r="K588" s="25" t="str">
        <f>IF(ISBLANK(Skills!F590)=true,(IF(ISBLANK(Skills!E590)=true,Skills!D590,(CONCATENATE(Skills!D590," (",Skills!E590,")")))),(CONCATENATE(Skills!D590," (",Skills!E590,") ",Skills!F591)))</f>
        <v>Semitic (Amharic)</v>
      </c>
    </row>
    <row r="589">
      <c r="I589" s="25" t="str">
        <f>IF(ISBLANK(Skills!F591)=true,(IF(ISBLANK(Skills!E591)=true,Skills!D591,(CONCATENATE(Skills!D591," (",Skills!E591,")")))),(CONCATENATE(Skills!D591," (",Skills!E591,") ",Skills!F592)))</f>
        <v>Semitic (Arabic)</v>
      </c>
      <c r="J589" s="25" t="str">
        <f>IF(ISBLANK(Skills!F591)=true,(IF(ISBLANK(Skills!E591)=true,Skills!D591,(CONCATENATE(Skills!D591," (",Skills!E591,")")))),(CONCATENATE(Skills!D591," (",Skills!E591,") ",Skills!F592)))</f>
        <v>Semitic (Arabic)</v>
      </c>
      <c r="K589" s="25" t="str">
        <f>IF(ISBLANK(Skills!F591)=true,(IF(ISBLANK(Skills!E591)=true,Skills!D591,(CONCATENATE(Skills!D591," (",Skills!E591,")")))),(CONCATENATE(Skills!D591," (",Skills!E591,") ",Skills!F592)))</f>
        <v>Semitic (Arabic)</v>
      </c>
    </row>
    <row r="590">
      <c r="I590" s="25" t="str">
        <f>IF(ISBLANK(Skills!F592)=true,(IF(ISBLANK(Skills!E592)=true,Skills!D592,(CONCATENATE(Skills!D592," (",Skills!E592,")")))),(CONCATENATE(Skills!D592," (",Skills!E592,") ",Skills!F593)))</f>
        <v>Semitic (Harari)</v>
      </c>
      <c r="J590" s="25" t="str">
        <f>IF(ISBLANK(Skills!F592)=true,(IF(ISBLANK(Skills!E592)=true,Skills!D592,(CONCATENATE(Skills!D592," (",Skills!E592,")")))),(CONCATENATE(Skills!D592," (",Skills!E592,") ",Skills!F593)))</f>
        <v>Semitic (Harari)</v>
      </c>
      <c r="K590" s="25" t="str">
        <f>IF(ISBLANK(Skills!F592)=true,(IF(ISBLANK(Skills!E592)=true,Skills!D592,(CONCATENATE(Skills!D592," (",Skills!E592,")")))),(CONCATENATE(Skills!D592," (",Skills!E592,") ",Skills!F593)))</f>
        <v>Semitic (Harari)</v>
      </c>
    </row>
    <row r="591">
      <c r="I591" s="25" t="str">
        <f>IF(ISBLANK(Skills!F593)=true,(IF(ISBLANK(Skills!E593)=true,Skills!D593,(CONCATENATE(Skills!D593," (",Skills!E593,")")))),(CONCATENATE(Skills!D593," (",Skills!E593,") ",Skills!F594)))</f>
        <v>Semitic (Hebrew)</v>
      </c>
      <c r="J591" s="25" t="str">
        <f>IF(ISBLANK(Skills!F593)=true,(IF(ISBLANK(Skills!E593)=true,Skills!D593,(CONCATENATE(Skills!D593," (",Skills!E593,")")))),(CONCATENATE(Skills!D593," (",Skills!E593,") ",Skills!F594)))</f>
        <v>Semitic (Hebrew)</v>
      </c>
      <c r="K591" s="25" t="str">
        <f>IF(ISBLANK(Skills!F593)=true,(IF(ISBLANK(Skills!E593)=true,Skills!D593,(CONCATENATE(Skills!D593," (",Skills!E593,")")))),(CONCATENATE(Skills!D593," (",Skills!E593,") ",Skills!F594)))</f>
        <v>Semitic (Hebrew)</v>
      </c>
    </row>
    <row r="592">
      <c r="I592" s="25" t="str">
        <f>IF(ISBLANK(Skills!F594)=true,(IF(ISBLANK(Skills!E594)=true,Skills!D594,(CONCATENATE(Skills!D594," (",Skills!E594,")")))),(CONCATENATE(Skills!D594," (",Skills!E594,") ",Skills!F595)))</f>
        <v>Semitic (Neo-Aramaic)</v>
      </c>
      <c r="J592" s="25" t="str">
        <f>IF(ISBLANK(Skills!F594)=true,(IF(ISBLANK(Skills!E594)=true,Skills!D594,(CONCATENATE(Skills!D594," (",Skills!E594,")")))),(CONCATENATE(Skills!D594," (",Skills!E594,") ",Skills!F595)))</f>
        <v>Semitic (Neo-Aramaic)</v>
      </c>
      <c r="K592" s="25" t="str">
        <f>IF(ISBLANK(Skills!F594)=true,(IF(ISBLANK(Skills!E594)=true,Skills!D594,(CONCATENATE(Skills!D594," (",Skills!E594,")")))),(CONCATENATE(Skills!D594," (",Skills!E594,") ",Skills!F595)))</f>
        <v>Semitic (Neo-Aramaic)</v>
      </c>
    </row>
    <row r="593">
      <c r="I593" s="25" t="str">
        <f>IF(ISBLANK(Skills!F595)=true,(IF(ISBLANK(Skills!E595)=true,Skills!D595,(CONCATENATE(Skills!D595," (",Skills!E595,")")))),(CONCATENATE(Skills!D595," (",Skills!E595,") ",Skills!F596)))</f>
        <v>Semitic (Tigré)</v>
      </c>
      <c r="J593" s="25" t="str">
        <f>IF(ISBLANK(Skills!F595)=true,(IF(ISBLANK(Skills!E595)=true,Skills!D595,(CONCATENATE(Skills!D595," (",Skills!E595,")")))),(CONCATENATE(Skills!D595," (",Skills!E595,") ",Skills!F596)))</f>
        <v>Semitic (Tigré)</v>
      </c>
      <c r="K593" s="25" t="str">
        <f>IF(ISBLANK(Skills!F595)=true,(IF(ISBLANK(Skills!E595)=true,Skills!D595,(CONCATENATE(Skills!D595," (",Skills!E595,")")))),(CONCATENATE(Skills!D595," (",Skills!E595,") ",Skills!F596)))</f>
        <v>Semitic (Tigré)</v>
      </c>
    </row>
    <row r="594">
      <c r="I594" s="25" t="str">
        <f>IF(ISBLANK(Skills!F596)=true,(IF(ISBLANK(Skills!E596)=true,Skills!D596,(CONCATENATE(Skills!D596," (",Skills!E596,")")))),(CONCATENATE(Skills!D596," (",Skills!E596,") ",Skills!F597)))</f>
        <v>Semitic (Tigrinya)</v>
      </c>
      <c r="J594" s="25" t="str">
        <f>IF(ISBLANK(Skills!F596)=true,(IF(ISBLANK(Skills!E596)=true,Skills!D596,(CONCATENATE(Skills!D596," (",Skills!E596,")")))),(CONCATENATE(Skills!D596," (",Skills!E596,") ",Skills!F597)))</f>
        <v>Semitic (Tigrinya)</v>
      </c>
      <c r="K594" s="25" t="str">
        <f>IF(ISBLANK(Skills!F596)=true,(IF(ISBLANK(Skills!E596)=true,Skills!D596,(CONCATENATE(Skills!D596," (",Skills!E596,")")))),(CONCATENATE(Skills!D596," (",Skills!E596,") ",Skills!F597)))</f>
        <v>Semitic (Tigrinya)</v>
      </c>
    </row>
    <row r="595">
      <c r="I595" s="25" t="str">
        <f>IF(ISBLANK(Skills!F597)=true,(IF(ISBLANK(Skills!E597)=true,Skills!D597,(CONCATENATE(Skills!D597," (",Skills!E597,")")))),(CONCATENATE(Skills!D597," (",Skills!E597,") ",Skills!F598)))</f>
        <v>Sino-Tibetan (Burmese)</v>
      </c>
      <c r="J595" s="25" t="str">
        <f>IF(ISBLANK(Skills!F597)=true,(IF(ISBLANK(Skills!E597)=true,Skills!D597,(CONCATENATE(Skills!D597," (",Skills!E597,")")))),(CONCATENATE(Skills!D597," (",Skills!E597,") ",Skills!F598)))</f>
        <v>Sino-Tibetan (Burmese)</v>
      </c>
      <c r="K595" s="25" t="str">
        <f>IF(ISBLANK(Skills!F597)=true,(IF(ISBLANK(Skills!E597)=true,Skills!D597,(CONCATENATE(Skills!D597," (",Skills!E597,")")))),(CONCATENATE(Skills!D597," (",Skills!E597,") ",Skills!F598)))</f>
        <v>Sino-Tibetan (Burmese)</v>
      </c>
    </row>
    <row r="596">
      <c r="I596" s="25" t="str">
        <f>IF(ISBLANK(Skills!F598)=true,(IF(ISBLANK(Skills!E598)=true,Skills!D598,(CONCATENATE(Skills!D598," (",Skills!E598,")")))),(CONCATENATE(Skills!D598," (",Skills!E598,") ",Skills!F599)))</f>
        <v>Sino-Tibetan (Cantonese)</v>
      </c>
      <c r="J596" s="25" t="str">
        <f>IF(ISBLANK(Skills!F598)=true,(IF(ISBLANK(Skills!E598)=true,Skills!D598,(CONCATENATE(Skills!D598," (",Skills!E598,")")))),(CONCATENATE(Skills!D598," (",Skills!E598,") ",Skills!F599)))</f>
        <v>Sino-Tibetan (Cantonese)</v>
      </c>
      <c r="K596" s="25" t="str">
        <f>IF(ISBLANK(Skills!F598)=true,(IF(ISBLANK(Skills!E598)=true,Skills!D598,(CONCATENATE(Skills!D598," (",Skills!E598,")")))),(CONCATENATE(Skills!D598," (",Skills!E598,") ",Skills!F599)))</f>
        <v>Sino-Tibetan (Cantonese)</v>
      </c>
    </row>
    <row r="597">
      <c r="I597" s="25" t="str">
        <f>IF(ISBLANK(Skills!F599)=true,(IF(ISBLANK(Skills!E599)=true,Skills!D599,(CONCATENATE(Skills!D599," (",Skills!E599,")")))),(CONCATENATE(Skills!D599," (",Skills!E599,") ",Skills!F600)))</f>
        <v>Sino-Tibetan (Hakka)</v>
      </c>
      <c r="J597" s="25" t="str">
        <f>IF(ISBLANK(Skills!F599)=true,(IF(ISBLANK(Skills!E599)=true,Skills!D599,(CONCATENATE(Skills!D599," (",Skills!E599,")")))),(CONCATENATE(Skills!D599," (",Skills!E599,") ",Skills!F600)))</f>
        <v>Sino-Tibetan (Hakka)</v>
      </c>
      <c r="K597" s="25" t="str">
        <f>IF(ISBLANK(Skills!F599)=true,(IF(ISBLANK(Skills!E599)=true,Skills!D599,(CONCATENATE(Skills!D599," (",Skills!E599,")")))),(CONCATENATE(Skills!D599," (",Skills!E599,") ",Skills!F600)))</f>
        <v>Sino-Tibetan (Hakka)</v>
      </c>
    </row>
    <row r="598">
      <c r="I598" s="25" t="str">
        <f>IF(ISBLANK(Skills!F600)=true,(IF(ISBLANK(Skills!E600)=true,Skills!D600,(CONCATENATE(Skills!D600," (",Skills!E600,")")))),(CONCATENATE(Skills!D600," (",Skills!E600,") ",Skills!F601)))</f>
        <v>Sino-Tibetan (Kashmiri)</v>
      </c>
      <c r="J598" s="25" t="str">
        <f>IF(ISBLANK(Skills!F600)=true,(IF(ISBLANK(Skills!E600)=true,Skills!D600,(CONCATENATE(Skills!D600," (",Skills!E600,")")))),(CONCATENATE(Skills!D600," (",Skills!E600,") ",Skills!F601)))</f>
        <v>Sino-Tibetan (Kashmiri)</v>
      </c>
      <c r="K598" s="25" t="str">
        <f>IF(ISBLANK(Skills!F600)=true,(IF(ISBLANK(Skills!E600)=true,Skills!D600,(CONCATENATE(Skills!D600," (",Skills!E600,")")))),(CONCATENATE(Skills!D600," (",Skills!E600,") ",Skills!F601)))</f>
        <v>Sino-Tibetan (Kashmiri)</v>
      </c>
    </row>
    <row r="599">
      <c r="I599" s="25" t="str">
        <f>IF(ISBLANK(Skills!F601)=true,(IF(ISBLANK(Skills!E601)=true,Skills!D601,(CONCATENATE(Skills!D601," (",Skills!E601,")")))),(CONCATENATE(Skills!D601," (",Skills!E601,") ",Skills!F602)))</f>
        <v>Sino-Tibetan (Lao)</v>
      </c>
      <c r="J599" s="25" t="str">
        <f>IF(ISBLANK(Skills!F601)=true,(IF(ISBLANK(Skills!E601)=true,Skills!D601,(CONCATENATE(Skills!D601," (",Skills!E601,")")))),(CONCATENATE(Skills!D601," (",Skills!E601,") ",Skills!F602)))</f>
        <v>Sino-Tibetan (Lao)</v>
      </c>
      <c r="K599" s="25" t="str">
        <f>IF(ISBLANK(Skills!F601)=true,(IF(ISBLANK(Skills!E601)=true,Skills!D601,(CONCATENATE(Skills!D601," (",Skills!E601,")")))),(CONCATENATE(Skills!D601," (",Skills!E601,") ",Skills!F602)))</f>
        <v>Sino-Tibetan (Lao)</v>
      </c>
    </row>
    <row r="600">
      <c r="I600" s="25" t="str">
        <f>IF(ISBLANK(Skills!F602)=true,(IF(ISBLANK(Skills!E602)=true,Skills!D602,(CONCATENATE(Skills!D602," (",Skills!E602,")")))),(CONCATENATE(Skills!D602," (",Skills!E602,") ",Skills!F603)))</f>
        <v>Sino-Tibetan (Mandarin)</v>
      </c>
      <c r="J600" s="25" t="str">
        <f>IF(ISBLANK(Skills!F602)=true,(IF(ISBLANK(Skills!E602)=true,Skills!D602,(CONCATENATE(Skills!D602," (",Skills!E602,")")))),(CONCATENATE(Skills!D602," (",Skills!E602,") ",Skills!F603)))</f>
        <v>Sino-Tibetan (Mandarin)</v>
      </c>
      <c r="K600" s="25" t="str">
        <f>IF(ISBLANK(Skills!F602)=true,(IF(ISBLANK(Skills!E602)=true,Skills!D602,(CONCATENATE(Skills!D602," (",Skills!E602,")")))),(CONCATENATE(Skills!D602," (",Skills!E602,") ",Skills!F603)))</f>
        <v>Sino-Tibetan (Mandarin)</v>
      </c>
    </row>
    <row r="601">
      <c r="I601" s="25" t="str">
        <f>IF(ISBLANK(Skills!F603)=true,(IF(ISBLANK(Skills!E603)=true,Skills!D603,(CONCATENATE(Skills!D603," (",Skills!E603,")")))),(CONCATENATE(Skills!D603," (",Skills!E603,") ",Skills!F604)))</f>
        <v>Sino-Tibetan (Min)</v>
      </c>
      <c r="J601" s="25" t="str">
        <f>IF(ISBLANK(Skills!F603)=true,(IF(ISBLANK(Skills!E603)=true,Skills!D603,(CONCATENATE(Skills!D603," (",Skills!E603,")")))),(CONCATENATE(Skills!D603," (",Skills!E603,") ",Skills!F604)))</f>
        <v>Sino-Tibetan (Min)</v>
      </c>
      <c r="K601" s="25" t="str">
        <f>IF(ISBLANK(Skills!F603)=true,(IF(ISBLANK(Skills!E603)=true,Skills!D603,(CONCATENATE(Skills!D603," (",Skills!E603,")")))),(CONCATENATE(Skills!D603," (",Skills!E603,") ",Skills!F604)))</f>
        <v>Sino-Tibetan (Min)</v>
      </c>
    </row>
    <row r="602">
      <c r="I602" s="25" t="str">
        <f>IF(ISBLANK(Skills!F604)=true,(IF(ISBLANK(Skills!E604)=true,Skills!D604,(CONCATENATE(Skills!D604," (",Skills!E604,")")))),(CONCATENATE(Skills!D604," (",Skills!E604,") ",Skills!F605)))</f>
        <v>Sino-Tibetan (Nepali)</v>
      </c>
      <c r="J602" s="25" t="str">
        <f>IF(ISBLANK(Skills!F604)=true,(IF(ISBLANK(Skills!E604)=true,Skills!D604,(CONCATENATE(Skills!D604," (",Skills!E604,")")))),(CONCATENATE(Skills!D604," (",Skills!E604,") ",Skills!F605)))</f>
        <v>Sino-Tibetan (Nepali)</v>
      </c>
      <c r="K602" s="25" t="str">
        <f>IF(ISBLANK(Skills!F604)=true,(IF(ISBLANK(Skills!E604)=true,Skills!D604,(CONCATENATE(Skills!D604," (",Skills!E604,")")))),(CONCATENATE(Skills!D604," (",Skills!E604,") ",Skills!F605)))</f>
        <v>Sino-Tibetan (Nepali)</v>
      </c>
    </row>
    <row r="603">
      <c r="I603" s="25" t="str">
        <f>IF(ISBLANK(Skills!F605)=true,(IF(ISBLANK(Skills!E605)=true,Skills!D605,(CONCATENATE(Skills!D605," (",Skills!E605,")")))),(CONCATENATE(Skills!D605," (",Skills!E605,") ",Skills!F606)))</f>
        <v>Sino-Tibetan (Shan)</v>
      </c>
      <c r="J603" s="25" t="str">
        <f>IF(ISBLANK(Skills!F605)=true,(IF(ISBLANK(Skills!E605)=true,Skills!D605,(CONCATENATE(Skills!D605," (",Skills!E605,")")))),(CONCATENATE(Skills!D605," (",Skills!E605,") ",Skills!F606)))</f>
        <v>Sino-Tibetan (Shan)</v>
      </c>
      <c r="K603" s="25" t="str">
        <f>IF(ISBLANK(Skills!F605)=true,(IF(ISBLANK(Skills!E605)=true,Skills!D605,(CONCATENATE(Skills!D605," (",Skills!E605,")")))),(CONCATENATE(Skills!D605," (",Skills!E605,") ",Skills!F606)))</f>
        <v>Sino-Tibetan (Shan)</v>
      </c>
    </row>
    <row r="604">
      <c r="I604" s="25" t="str">
        <f>IF(ISBLANK(Skills!F606)=true,(IF(ISBLANK(Skills!E606)=true,Skills!D606,(CONCATENATE(Skills!D606," (",Skills!E606,")")))),(CONCATENATE(Skills!D606," (",Skills!E606,") ",Skills!F607)))</f>
        <v>Sino-Tibetan (Thai)</v>
      </c>
      <c r="J604" s="25" t="str">
        <f>IF(ISBLANK(Skills!F606)=true,(IF(ISBLANK(Skills!E606)=true,Skills!D606,(CONCATENATE(Skills!D606," (",Skills!E606,")")))),(CONCATENATE(Skills!D606," (",Skills!E606,") ",Skills!F607)))</f>
        <v>Sino-Tibetan (Thai)</v>
      </c>
      <c r="K604" s="25" t="str">
        <f>IF(ISBLANK(Skills!F606)=true,(IF(ISBLANK(Skills!E606)=true,Skills!D606,(CONCATENATE(Skills!D606," (",Skills!E606,")")))),(CONCATENATE(Skills!D606," (",Skills!E606,") ",Skills!F607)))</f>
        <v>Sino-Tibetan (Thai)</v>
      </c>
    </row>
    <row r="605">
      <c r="I605" s="25" t="str">
        <f>IF(ISBLANK(Skills!F607)=true,(IF(ISBLANK(Skills!E607)=true,Skills!D607,(CONCATENATE(Skills!D607," (",Skills!E607,")")))),(CONCATENATE(Skills!D607," (",Skills!E607,") ",Skills!F608)))</f>
        <v>Sino-Tibetan (Tibetan)</v>
      </c>
      <c r="J605" s="25" t="str">
        <f>IF(ISBLANK(Skills!F607)=true,(IF(ISBLANK(Skills!E607)=true,Skills!D607,(CONCATENATE(Skills!D607," (",Skills!E607,")")))),(CONCATENATE(Skills!D607," (",Skills!E607,") ",Skills!F608)))</f>
        <v>Sino-Tibetan (Tibetan)</v>
      </c>
      <c r="K605" s="25" t="str">
        <f>IF(ISBLANK(Skills!F607)=true,(IF(ISBLANK(Skills!E607)=true,Skills!D607,(CONCATENATE(Skills!D607," (",Skills!E607,")")))),(CONCATENATE(Skills!D607," (",Skills!E607,") ",Skills!F608)))</f>
        <v>Sino-Tibetan (Tibetan)</v>
      </c>
    </row>
    <row r="606">
      <c r="I606" s="25" t="str">
        <f>IF(ISBLANK(Skills!F608)=true,(IF(ISBLANK(Skills!E608)=true,Skills!D608,(CONCATENATE(Skills!D608," (",Skills!E608,")")))),(CONCATENATE(Skills!D608," (",Skills!E608,") ",Skills!F609)))</f>
        <v>Sino-Tibetan (Wu)</v>
      </c>
      <c r="J606" s="25" t="str">
        <f>IF(ISBLANK(Skills!F608)=true,(IF(ISBLANK(Skills!E608)=true,Skills!D608,(CONCATENATE(Skills!D608," (",Skills!E608,")")))),(CONCATENATE(Skills!D608," (",Skills!E608,") ",Skills!F609)))</f>
        <v>Sino-Tibetan (Wu)</v>
      </c>
      <c r="K606" s="25" t="str">
        <f>IF(ISBLANK(Skills!F608)=true,(IF(ISBLANK(Skills!E608)=true,Skills!D608,(CONCATENATE(Skills!D608," (",Skills!E608,")")))),(CONCATENATE(Skills!D608," (",Skills!E608,") ",Skills!F609)))</f>
        <v>Sino-Tibetan (Wu)</v>
      </c>
    </row>
    <row r="607">
      <c r="I607" s="25" t="str">
        <f>IF(ISBLANK(Skills!F609)=true,(IF(ISBLANK(Skills!E609)=true,Skills!D609,(CONCATENATE(Skills!D609," (",Skills!E609,")")))),(CONCATENATE(Skills!D609," (",Skills!E609,") ",Skills!F610)))</f>
        <v>Sino-Tibetan (Yueh)</v>
      </c>
      <c r="J607" s="25" t="str">
        <f>IF(ISBLANK(Skills!F609)=true,(IF(ISBLANK(Skills!E609)=true,Skills!D609,(CONCATENATE(Skills!D609," (",Skills!E609,")")))),(CONCATENATE(Skills!D609," (",Skills!E609,") ",Skills!F610)))</f>
        <v>Sino-Tibetan (Yueh)</v>
      </c>
      <c r="K607" s="25" t="str">
        <f>IF(ISBLANK(Skills!F609)=true,(IF(ISBLANK(Skills!E609)=true,Skills!D609,(CONCATENATE(Skills!D609," (",Skills!E609,")")))),(CONCATENATE(Skills!D609," (",Skills!E609,") ",Skills!F610)))</f>
        <v>Sino-Tibetan (Yueh)</v>
      </c>
    </row>
    <row r="608">
      <c r="I608" s="25" t="str">
        <f>IF(ISBLANK(Skills!F610)=true,(IF(ISBLANK(Skills!E610)=true,Skills!D610,(CONCATENATE(Skills!D610," (",Skills!E610,")")))),(CONCATENATE(Skills!D610," (",Skills!E610,") ",Skills!F611)))</f>
        <v>Siouan (Catawba)</v>
      </c>
      <c r="J608" s="25" t="str">
        <f>IF(ISBLANK(Skills!F610)=true,(IF(ISBLANK(Skills!E610)=true,Skills!D610,(CONCATENATE(Skills!D610," (",Skills!E610,")")))),(CONCATENATE(Skills!D610," (",Skills!E610,") ",Skills!F611)))</f>
        <v>Siouan (Catawba)</v>
      </c>
      <c r="K608" s="25" t="str">
        <f>IF(ISBLANK(Skills!F610)=true,(IF(ISBLANK(Skills!E610)=true,Skills!D610,(CONCATENATE(Skills!D610," (",Skills!E610,")")))),(CONCATENATE(Skills!D610," (",Skills!E610,") ",Skills!F611)))</f>
        <v>Siouan (Catawba)</v>
      </c>
    </row>
    <row r="609">
      <c r="I609" s="25" t="str">
        <f>IF(ISBLANK(Skills!F611)=true,(IF(ISBLANK(Skills!E611)=true,Skills!D611,(CONCATENATE(Skills!D611," (",Skills!E611,")")))),(CONCATENATE(Skills!D611," (",Skills!E611,") ",Skills!F612)))</f>
        <v>Siouan (Crow)</v>
      </c>
      <c r="J609" s="25" t="str">
        <f>IF(ISBLANK(Skills!F611)=true,(IF(ISBLANK(Skills!E611)=true,Skills!D611,(CONCATENATE(Skills!D611," (",Skills!E611,")")))),(CONCATENATE(Skills!D611," (",Skills!E611,") ",Skills!F612)))</f>
        <v>Siouan (Crow)</v>
      </c>
      <c r="K609" s="25" t="str">
        <f>IF(ISBLANK(Skills!F611)=true,(IF(ISBLANK(Skills!E611)=true,Skills!D611,(CONCATENATE(Skills!D611," (",Skills!E611,")")))),(CONCATENATE(Skills!D611," (",Skills!E611,") ",Skills!F612)))</f>
        <v>Siouan (Crow)</v>
      </c>
    </row>
    <row r="610">
      <c r="I610" s="25" t="str">
        <f>IF(ISBLANK(Skills!F612)=true,(IF(ISBLANK(Skills!E612)=true,Skills!D612,(CONCATENATE(Skills!D612," (",Skills!E612,")")))),(CONCATENATE(Skills!D612," (",Skills!E612,") ",Skills!F613)))</f>
        <v>Siouan (Dakota)</v>
      </c>
      <c r="J610" s="25" t="str">
        <f>IF(ISBLANK(Skills!F612)=true,(IF(ISBLANK(Skills!E612)=true,Skills!D612,(CONCATENATE(Skills!D612," (",Skills!E612,")")))),(CONCATENATE(Skills!D612," (",Skills!E612,") ",Skills!F613)))</f>
        <v>Siouan (Dakota)</v>
      </c>
      <c r="K610" s="25" t="str">
        <f>IF(ISBLANK(Skills!F612)=true,(IF(ISBLANK(Skills!E612)=true,Skills!D612,(CONCATENATE(Skills!D612," (",Skills!E612,")")))),(CONCATENATE(Skills!D612," (",Skills!E612,") ",Skills!F613)))</f>
        <v>Siouan (Dakota)</v>
      </c>
    </row>
    <row r="611">
      <c r="I611" s="25" t="str">
        <f>IF(ISBLANK(Skills!F613)=true,(IF(ISBLANK(Skills!E613)=true,Skills!D613,(CONCATENATE(Skills!D613," (",Skills!E613,")")))),(CONCATENATE(Skills!D613," (",Skills!E613,") ",Skills!F614)))</f>
        <v>Siouan (Hidatsa)</v>
      </c>
      <c r="J611" s="25" t="str">
        <f>IF(ISBLANK(Skills!F613)=true,(IF(ISBLANK(Skills!E613)=true,Skills!D613,(CONCATENATE(Skills!D613," (",Skills!E613,")")))),(CONCATENATE(Skills!D613," (",Skills!E613,") ",Skills!F614)))</f>
        <v>Siouan (Hidatsa)</v>
      </c>
      <c r="K611" s="25" t="str">
        <f>IF(ISBLANK(Skills!F613)=true,(IF(ISBLANK(Skills!E613)=true,Skills!D613,(CONCATENATE(Skills!D613," (",Skills!E613,")")))),(CONCATENATE(Skills!D613," (",Skills!E613,") ",Skills!F614)))</f>
        <v>Siouan (Hidatsa)</v>
      </c>
    </row>
    <row r="612">
      <c r="I612" s="25" t="str">
        <f>IF(ISBLANK(Skills!F614)=true,(IF(ISBLANK(Skills!E614)=true,Skills!D614,(CONCATENATE(Skills!D614," (",Skills!E614,")")))),(CONCATENATE(Skills!D614," (",Skills!E614,") ",Skills!F615)))</f>
        <v>Siouan (Omaha)</v>
      </c>
      <c r="J612" s="25" t="str">
        <f>IF(ISBLANK(Skills!F614)=true,(IF(ISBLANK(Skills!E614)=true,Skills!D614,(CONCATENATE(Skills!D614," (",Skills!E614,")")))),(CONCATENATE(Skills!D614," (",Skills!E614,") ",Skills!F615)))</f>
        <v>Siouan (Omaha)</v>
      </c>
      <c r="K612" s="25" t="str">
        <f>IF(ISBLANK(Skills!F614)=true,(IF(ISBLANK(Skills!E614)=true,Skills!D614,(CONCATENATE(Skills!D614," (",Skills!E614,")")))),(CONCATENATE(Skills!D614," (",Skills!E614,") ",Skills!F615)))</f>
        <v>Siouan (Omaha)</v>
      </c>
    </row>
    <row r="613">
      <c r="I613" s="25" t="str">
        <f>IF(ISBLANK(Skills!F615)=true,(IF(ISBLANK(Skills!E615)=true,Skills!D615,(CONCATENATE(Skills!D615," (",Skills!E615,")")))),(CONCATENATE(Skills!D615," (",Skills!E615,") ",Skills!F616)))</f>
        <v>Siouan (Osage)</v>
      </c>
      <c r="J613" s="25" t="str">
        <f>IF(ISBLANK(Skills!F615)=true,(IF(ISBLANK(Skills!E615)=true,Skills!D615,(CONCATENATE(Skills!D615," (",Skills!E615,")")))),(CONCATENATE(Skills!D615," (",Skills!E615,") ",Skills!F616)))</f>
        <v>Siouan (Osage)</v>
      </c>
      <c r="K613" s="25" t="str">
        <f>IF(ISBLANK(Skills!F615)=true,(IF(ISBLANK(Skills!E615)=true,Skills!D615,(CONCATENATE(Skills!D615," (",Skills!E615,")")))),(CONCATENATE(Skills!D615," (",Skills!E615,") ",Skills!F616)))</f>
        <v>Siouan (Osage)</v>
      </c>
    </row>
    <row r="614">
      <c r="I614" s="25" t="str">
        <f>IF(ISBLANK(Skills!F616)=true,(IF(ISBLANK(Skills!E616)=true,Skills!D616,(CONCATENATE(Skills!D616," (",Skills!E616,")")))),(CONCATENATE(Skills!D616," (",Skills!E616,") ",Skills!F617)))</f>
        <v>Slavic (Bulgarian)</v>
      </c>
      <c r="J614" s="25" t="str">
        <f>IF(ISBLANK(Skills!F616)=true,(IF(ISBLANK(Skills!E616)=true,Skills!D616,(CONCATENATE(Skills!D616," (",Skills!E616,")")))),(CONCATENATE(Skills!D616," (",Skills!E616,") ",Skills!F617)))</f>
        <v>Slavic (Bulgarian)</v>
      </c>
      <c r="K614" s="25" t="str">
        <f>IF(ISBLANK(Skills!F616)=true,(IF(ISBLANK(Skills!E616)=true,Skills!D616,(CONCATENATE(Skills!D616," (",Skills!E616,")")))),(CONCATENATE(Skills!D616," (",Skills!E616,") ",Skills!F617)))</f>
        <v>Slavic (Bulgarian)</v>
      </c>
    </row>
    <row r="615">
      <c r="I615" s="25" t="str">
        <f>IF(ISBLANK(Skills!F617)=true,(IF(ISBLANK(Skills!E617)=true,Skills!D617,(CONCATENATE(Skills!D617," (",Skills!E617,")")))),(CONCATENATE(Skills!D617," (",Skills!E617,") ",Skills!F618)))</f>
        <v>Slavic (Belorussian)</v>
      </c>
      <c r="J615" s="25" t="str">
        <f>IF(ISBLANK(Skills!F617)=true,(IF(ISBLANK(Skills!E617)=true,Skills!D617,(CONCATENATE(Skills!D617," (",Skills!E617,")")))),(CONCATENATE(Skills!D617," (",Skills!E617,") ",Skills!F618)))</f>
        <v>Slavic (Belorussian)</v>
      </c>
      <c r="K615" s="25" t="str">
        <f>IF(ISBLANK(Skills!F617)=true,(IF(ISBLANK(Skills!E617)=true,Skills!D617,(CONCATENATE(Skills!D617," (",Skills!E617,")")))),(CONCATENATE(Skills!D617," (",Skills!E617,") ",Skills!F618)))</f>
        <v>Slavic (Belorussian)</v>
      </c>
    </row>
    <row r="616">
      <c r="I616" s="25" t="str">
        <f>IF(ISBLANK(Skills!F618)=true,(IF(ISBLANK(Skills!E618)=true,Skills!D618,(CONCATENATE(Skills!D618," (",Skills!E618,")")))),(CONCATENATE(Skills!D618," (",Skills!E618,") ",Skills!F619)))</f>
        <v>Slavic (Czech)</v>
      </c>
      <c r="J616" s="25" t="str">
        <f>IF(ISBLANK(Skills!F618)=true,(IF(ISBLANK(Skills!E618)=true,Skills!D618,(CONCATENATE(Skills!D618," (",Skills!E618,")")))),(CONCATENATE(Skills!D618," (",Skills!E618,") ",Skills!F619)))</f>
        <v>Slavic (Czech)</v>
      </c>
      <c r="K616" s="25" t="str">
        <f>IF(ISBLANK(Skills!F618)=true,(IF(ISBLANK(Skills!E618)=true,Skills!D618,(CONCATENATE(Skills!D618," (",Skills!E618,")")))),(CONCATENATE(Skills!D618," (",Skills!E618,") ",Skills!F619)))</f>
        <v>Slavic (Czech)</v>
      </c>
    </row>
    <row r="617">
      <c r="I617" s="25" t="str">
        <f>IF(ISBLANK(Skills!F619)=true,(IF(ISBLANK(Skills!E619)=true,Skills!D619,(CONCATENATE(Skills!D619," (",Skills!E619,")")))),(CONCATENATE(Skills!D619," (",Skills!E619,") ",Skills!F620)))</f>
        <v>Slavic (Georgian)</v>
      </c>
      <c r="J617" s="25" t="str">
        <f>IF(ISBLANK(Skills!F619)=true,(IF(ISBLANK(Skills!E619)=true,Skills!D619,(CONCATENATE(Skills!D619," (",Skills!E619,")")))),(CONCATENATE(Skills!D619," (",Skills!E619,") ",Skills!F620)))</f>
        <v>Slavic (Georgian)</v>
      </c>
      <c r="K617" s="25" t="str">
        <f>IF(ISBLANK(Skills!F619)=true,(IF(ISBLANK(Skills!E619)=true,Skills!D619,(CONCATENATE(Skills!D619," (",Skills!E619,")")))),(CONCATENATE(Skills!D619," (",Skills!E619,") ",Skills!F620)))</f>
        <v>Slavic (Georgian)</v>
      </c>
    </row>
    <row r="618">
      <c r="I618" s="25" t="str">
        <f>IF(ISBLANK(Skills!F620)=true,(IF(ISBLANK(Skills!E620)=true,Skills!D620,(CONCATENATE(Skills!D620," (",Skills!E620,")")))),(CONCATENATE(Skills!D620," (",Skills!E620,") ",Skills!F621)))</f>
        <v>Slavic (Macedonian)</v>
      </c>
      <c r="J618" s="25" t="str">
        <f>IF(ISBLANK(Skills!F620)=true,(IF(ISBLANK(Skills!E620)=true,Skills!D620,(CONCATENATE(Skills!D620," (",Skills!E620,")")))),(CONCATENATE(Skills!D620," (",Skills!E620,") ",Skills!F621)))</f>
        <v>Slavic (Macedonian)</v>
      </c>
      <c r="K618" s="25" t="str">
        <f>IF(ISBLANK(Skills!F620)=true,(IF(ISBLANK(Skills!E620)=true,Skills!D620,(CONCATENATE(Skills!D620," (",Skills!E620,")")))),(CONCATENATE(Skills!D620," (",Skills!E620,") ",Skills!F621)))</f>
        <v>Slavic (Macedonian)</v>
      </c>
    </row>
    <row r="619">
      <c r="I619" s="25" t="str">
        <f>IF(ISBLANK(Skills!F621)=true,(IF(ISBLANK(Skills!E621)=true,Skills!D621,(CONCATENATE(Skills!D621," (",Skills!E621,")")))),(CONCATENATE(Skills!D621," (",Skills!E621,") ",Skills!F622)))</f>
        <v>Slavic (Polish)</v>
      </c>
      <c r="J619" s="25" t="str">
        <f>IF(ISBLANK(Skills!F621)=true,(IF(ISBLANK(Skills!E621)=true,Skills!D621,(CONCATENATE(Skills!D621," (",Skills!E621,")")))),(CONCATENATE(Skills!D621," (",Skills!E621,") ",Skills!F622)))</f>
        <v>Slavic (Polish)</v>
      </c>
      <c r="K619" s="25" t="str">
        <f>IF(ISBLANK(Skills!F621)=true,(IF(ISBLANK(Skills!E621)=true,Skills!D621,(CONCATENATE(Skills!D621," (",Skills!E621,")")))),(CONCATENATE(Skills!D621," (",Skills!E621,") ",Skills!F622)))</f>
        <v>Slavic (Polish)</v>
      </c>
    </row>
    <row r="620">
      <c r="I620" s="25" t="str">
        <f>IF(ISBLANK(Skills!F622)=true,(IF(ISBLANK(Skills!E622)=true,Skills!D622,(CONCATENATE(Skills!D622," (",Skills!E622,")")))),(CONCATENATE(Skills!D622," (",Skills!E622,") ",Skills!F623)))</f>
        <v>Slavic (Russian)</v>
      </c>
      <c r="J620" s="25" t="str">
        <f>IF(ISBLANK(Skills!F622)=true,(IF(ISBLANK(Skills!E622)=true,Skills!D622,(CONCATENATE(Skills!D622," (",Skills!E622,")")))),(CONCATENATE(Skills!D622," (",Skills!E622,") ",Skills!F623)))</f>
        <v>Slavic (Russian)</v>
      </c>
      <c r="K620" s="25" t="str">
        <f>IF(ISBLANK(Skills!F622)=true,(IF(ISBLANK(Skills!E622)=true,Skills!D622,(CONCATENATE(Skills!D622," (",Skills!E622,")")))),(CONCATENATE(Skills!D622," (",Skills!E622,") ",Skills!F623)))</f>
        <v>Slavic (Russian)</v>
      </c>
    </row>
    <row r="621">
      <c r="I621" s="25" t="str">
        <f>IF(ISBLANK(Skills!F623)=true,(IF(ISBLANK(Skills!E623)=true,Skills!D623,(CONCATENATE(Skills!D623," (",Skills!E623,")")))),(CONCATENATE(Skills!D623," (",Skills!E623,") ",Skills!F624)))</f>
        <v>Slavic (Serbo-Croatian)</v>
      </c>
      <c r="J621" s="25" t="str">
        <f>IF(ISBLANK(Skills!F623)=true,(IF(ISBLANK(Skills!E623)=true,Skills!D623,(CONCATENATE(Skills!D623," (",Skills!E623,")")))),(CONCATENATE(Skills!D623," (",Skills!E623,") ",Skills!F624)))</f>
        <v>Slavic (Serbo-Croatian)</v>
      </c>
      <c r="K621" s="25" t="str">
        <f>IF(ISBLANK(Skills!F623)=true,(IF(ISBLANK(Skills!E623)=true,Skills!D623,(CONCATENATE(Skills!D623," (",Skills!E623,")")))),(CONCATENATE(Skills!D623," (",Skills!E623,") ",Skills!F624)))</f>
        <v>Slavic (Serbo-Croatian)</v>
      </c>
    </row>
    <row r="622">
      <c r="I622" s="25" t="str">
        <f>IF(ISBLANK(Skills!F624)=true,(IF(ISBLANK(Skills!E624)=true,Skills!D624,(CONCATENATE(Skills!D624," (",Skills!E624,")")))),(CONCATENATE(Skills!D624," (",Skills!E624,") ",Skills!F625)))</f>
        <v>Slavic (Slovak)</v>
      </c>
      <c r="J622" s="25" t="str">
        <f>IF(ISBLANK(Skills!F624)=true,(IF(ISBLANK(Skills!E624)=true,Skills!D624,(CONCATENATE(Skills!D624," (",Skills!E624,")")))),(CONCATENATE(Skills!D624," (",Skills!E624,") ",Skills!F625)))</f>
        <v>Slavic (Slovak)</v>
      </c>
      <c r="K622" s="25" t="str">
        <f>IF(ISBLANK(Skills!F624)=true,(IF(ISBLANK(Skills!E624)=true,Skills!D624,(CONCATENATE(Skills!D624," (",Skills!E624,")")))),(CONCATENATE(Skills!D624," (",Skills!E624,") ",Skills!F625)))</f>
        <v>Slavic (Slovak)</v>
      </c>
    </row>
    <row r="623">
      <c r="I623" s="25" t="str">
        <f>IF(ISBLANK(Skills!F625)=true,(IF(ISBLANK(Skills!E625)=true,Skills!D625,(CONCATENATE(Skills!D625," (",Skills!E625,")")))),(CONCATENATE(Skills!D625," (",Skills!E625,") ",Skills!F626)))</f>
        <v>Slavic (Slovene)</v>
      </c>
      <c r="J623" s="25" t="str">
        <f>IF(ISBLANK(Skills!F625)=true,(IF(ISBLANK(Skills!E625)=true,Skills!D625,(CONCATENATE(Skills!D625," (",Skills!E625,")")))),(CONCATENATE(Skills!D625," (",Skills!E625,") ",Skills!F626)))</f>
        <v>Slavic (Slovene)</v>
      </c>
      <c r="K623" s="25" t="str">
        <f>IF(ISBLANK(Skills!F625)=true,(IF(ISBLANK(Skills!E625)=true,Skills!D625,(CONCATENATE(Skills!D625," (",Skills!E625,")")))),(CONCATENATE(Skills!D625," (",Skills!E625,") ",Skills!F626)))</f>
        <v>Slavic (Slovene)</v>
      </c>
    </row>
    <row r="624">
      <c r="I624" s="25" t="str">
        <f>IF(ISBLANK(Skills!F626)=true,(IF(ISBLANK(Skills!E626)=true,Skills!D626,(CONCATENATE(Skills!D626," (",Skills!E626,")")))),(CONCATENATE(Skills!D626," (",Skills!E626,") ",Skills!F627)))</f>
        <v>Slavic (Ukrainian)</v>
      </c>
      <c r="J624" s="25" t="str">
        <f>IF(ISBLANK(Skills!F626)=true,(IF(ISBLANK(Skills!E626)=true,Skills!D626,(CONCATENATE(Skills!D626," (",Skills!E626,")")))),(CONCATENATE(Skills!D626," (",Skills!E626,") ",Skills!F627)))</f>
        <v>Slavic (Ukrainian)</v>
      </c>
      <c r="K624" s="25" t="str">
        <f>IF(ISBLANK(Skills!F626)=true,(IF(ISBLANK(Skills!E626)=true,Skills!D626,(CONCATENATE(Skills!D626," (",Skills!E626,")")))),(CONCATENATE(Skills!D626," (",Skills!E626,") ",Skills!F627)))</f>
        <v>Slavic (Ukrainian)</v>
      </c>
    </row>
    <row r="625">
      <c r="I625" s="25" t="str">
        <f>IF(ISBLANK(Skills!F627)=true,(IF(ISBLANK(Skills!E627)=true,Skills!D627,(CONCATENATE(Skills!D627," (",Skills!E627,")")))),(CONCATENATE(Skills!D627," (",Skills!E627,") ",Skills!F628)))</f>
        <v>South American Indian (Arowakan)</v>
      </c>
      <c r="J625" s="25" t="str">
        <f>IF(ISBLANK(Skills!F627)=true,(IF(ISBLANK(Skills!E627)=true,Skills!D627,(CONCATENATE(Skills!D627," (",Skills!E627,")")))),(CONCATENATE(Skills!D627," (",Skills!E627,") ",Skills!F628)))</f>
        <v>South American Indian (Arowakan)</v>
      </c>
      <c r="K625" s="25" t="str">
        <f>IF(ISBLANK(Skills!F627)=true,(IF(ISBLANK(Skills!E627)=true,Skills!D627,(CONCATENATE(Skills!D627," (",Skills!E627,")")))),(CONCATENATE(Skills!D627," (",Skills!E627,") ",Skills!F628)))</f>
        <v>South American Indian (Arowakan)</v>
      </c>
    </row>
    <row r="626">
      <c r="I626" s="25" t="str">
        <f>IF(ISBLANK(Skills!F628)=true,(IF(ISBLANK(Skills!E628)=true,Skills!D628,(CONCATENATE(Skills!D628," (",Skills!E628,")")))),(CONCATENATE(Skills!D628," (",Skills!E628,") ",Skills!F629)))</f>
        <v>South American Indian (Cariban)</v>
      </c>
      <c r="J626" s="25" t="str">
        <f>IF(ISBLANK(Skills!F628)=true,(IF(ISBLANK(Skills!E628)=true,Skills!D628,(CONCATENATE(Skills!D628," (",Skills!E628,")")))),(CONCATENATE(Skills!D628," (",Skills!E628,") ",Skills!F629)))</f>
        <v>South American Indian (Cariban)</v>
      </c>
      <c r="K626" s="25" t="str">
        <f>IF(ISBLANK(Skills!F628)=true,(IF(ISBLANK(Skills!E628)=true,Skills!D628,(CONCATENATE(Skills!D628," (",Skills!E628,")")))),(CONCATENATE(Skills!D628," (",Skills!E628,") ",Skills!F629)))</f>
        <v>South American Indian (Cariban)</v>
      </c>
    </row>
    <row r="627">
      <c r="I627" s="25" t="str">
        <f>IF(ISBLANK(Skills!F629)=true,(IF(ISBLANK(Skills!E629)=true,Skills!D629,(CONCATENATE(Skills!D629," (",Skills!E629,")")))),(CONCATENATE(Skills!D629," (",Skills!E629,") ",Skills!F630)))</f>
        <v>South American Indian (Quechua)</v>
      </c>
      <c r="J627" s="25" t="str">
        <f>IF(ISBLANK(Skills!F629)=true,(IF(ISBLANK(Skills!E629)=true,Skills!D629,(CONCATENATE(Skills!D629," (",Skills!E629,")")))),(CONCATENATE(Skills!D629," (",Skills!E629,") ",Skills!F630)))</f>
        <v>South American Indian (Quechua)</v>
      </c>
      <c r="K627" s="25" t="str">
        <f>IF(ISBLANK(Skills!F629)=true,(IF(ISBLANK(Skills!E629)=true,Skills!D629,(CONCATENATE(Skills!D629," (",Skills!E629,")")))),(CONCATENATE(Skills!D629," (",Skills!E629,") ",Skills!F630)))</f>
        <v>South American Indian (Quechua)</v>
      </c>
    </row>
    <row r="628">
      <c r="I628" s="25" t="str">
        <f>IF(ISBLANK(Skills!F630)=true,(IF(ISBLANK(Skills!E630)=true,Skills!D630,(CONCATENATE(Skills!D630," (",Skills!E630,")")))),(CONCATENATE(Skills!D630," (",Skills!E630,") ",Skills!F631)))</f>
        <v>South American Indian (Tupi-Guarani)</v>
      </c>
      <c r="J628" s="25" t="str">
        <f>IF(ISBLANK(Skills!F630)=true,(IF(ISBLANK(Skills!E630)=true,Skills!D630,(CONCATENATE(Skills!D630," (",Skills!E630,")")))),(CONCATENATE(Skills!D630," (",Skills!E630,") ",Skills!F631)))</f>
        <v>South American Indian (Tupi-Guarani)</v>
      </c>
      <c r="K628" s="25" t="str">
        <f>IF(ISBLANK(Skills!F630)=true,(IF(ISBLANK(Skills!E630)=true,Skills!D630,(CONCATENATE(Skills!D630," (",Skills!E630,")")))),(CONCATENATE(Skills!D630," (",Skills!E630,") ",Skills!F631)))</f>
        <v>South American Indian (Tupi-Guarani)</v>
      </c>
    </row>
    <row r="629">
      <c r="I629" s="25" t="str">
        <f>IF(ISBLANK(Skills!F631)=true,(IF(ISBLANK(Skills!E631)=true,Skills!D631,(CONCATENATE(Skills!D631," (",Skills!E631,")")))),(CONCATENATE(Skills!D631," (",Skills!E631,") ",Skills!F632)))</f>
        <v>Tllngilt</v>
      </c>
      <c r="J629" s="25" t="str">
        <f>IF(ISBLANK(Skills!F631)=true,(IF(ISBLANK(Skills!E631)=true,Skills!D631,(CONCATENATE(Skills!D631," (",Skills!E631,")")))),(CONCATENATE(Skills!D631," (",Skills!E631,") ",Skills!F632)))</f>
        <v>Tllngilt</v>
      </c>
      <c r="K629" s="25" t="str">
        <f>IF(ISBLANK(Skills!F631)=true,(IF(ISBLANK(Skills!E631)=true,Skills!D631,(CONCATENATE(Skills!D631," (",Skills!E631,")")))),(CONCATENATE(Skills!D631," (",Skills!E631,") ",Skills!F632)))</f>
        <v>Tllngilt</v>
      </c>
    </row>
    <row r="630">
      <c r="I630" s="25" t="str">
        <f>IF(ISBLANK(Skills!F632)=true,(IF(ISBLANK(Skills!E632)=true,Skills!D632,(CONCATENATE(Skills!D632," (",Skills!E632,")")))),(CONCATENATE(Skills!D632," (",Skills!E632,") ",Skills!F633)))</f>
        <v>Tslmshlan</v>
      </c>
      <c r="J630" s="25" t="str">
        <f>IF(ISBLANK(Skills!F632)=true,(IF(ISBLANK(Skills!E632)=true,Skills!D632,(CONCATENATE(Skills!D632," (",Skills!E632,")")))),(CONCATENATE(Skills!D632," (",Skills!E632,") ",Skills!F633)))</f>
        <v>Tslmshlan</v>
      </c>
      <c r="K630" s="25" t="str">
        <f>IF(ISBLANK(Skills!F632)=true,(IF(ISBLANK(Skills!E632)=true,Skills!D632,(CONCATENATE(Skills!D632," (",Skills!E632,")")))),(CONCATENATE(Skills!D632," (",Skills!E632,") ",Skills!F633)))</f>
        <v>Tslmshlan</v>
      </c>
    </row>
    <row r="631">
      <c r="I631" s="25" t="str">
        <f>IF(ISBLANK(Skills!F633)=true,(IF(ISBLANK(Skills!E633)=true,Skills!D633,(CONCATENATE(Skills!D633," (",Skills!E633,")")))),(CONCATENATE(Skills!D633," (",Skills!E633,") ",Skills!F634)))</f>
        <v>Tungus</v>
      </c>
      <c r="J631" s="25" t="str">
        <f>IF(ISBLANK(Skills!F633)=true,(IF(ISBLANK(Skills!E633)=true,Skills!D633,(CONCATENATE(Skills!D633," (",Skills!E633,")")))),(CONCATENATE(Skills!D633," (",Skills!E633,") ",Skills!F634)))</f>
        <v>Tungus</v>
      </c>
      <c r="K631" s="25" t="str">
        <f>IF(ISBLANK(Skills!F633)=true,(IF(ISBLANK(Skills!E633)=true,Skills!D633,(CONCATENATE(Skills!D633," (",Skills!E633,")")))),(CONCATENATE(Skills!D633," (",Skills!E633,") ",Skills!F634)))</f>
        <v>Tungus</v>
      </c>
    </row>
    <row r="632">
      <c r="I632" s="25" t="str">
        <f>IF(ISBLANK(Skills!F634)=true,(IF(ISBLANK(Skills!E634)=true,Skills!D634,(CONCATENATE(Skills!D634," (",Skills!E634,")")))),(CONCATENATE(Skills!D634," (",Skills!E634,") ",Skills!F635)))</f>
        <v>Turkic (Azerbaijani)</v>
      </c>
      <c r="J632" s="25" t="str">
        <f>IF(ISBLANK(Skills!F634)=true,(IF(ISBLANK(Skills!E634)=true,Skills!D634,(CONCATENATE(Skills!D634," (",Skills!E634,")")))),(CONCATENATE(Skills!D634," (",Skills!E634,") ",Skills!F635)))</f>
        <v>Turkic (Azerbaijani)</v>
      </c>
      <c r="K632" s="25" t="str">
        <f>IF(ISBLANK(Skills!F634)=true,(IF(ISBLANK(Skills!E634)=true,Skills!D634,(CONCATENATE(Skills!D634," (",Skills!E634,")")))),(CONCATENATE(Skills!D634," (",Skills!E634,") ",Skills!F635)))</f>
        <v>Turkic (Azerbaijani)</v>
      </c>
    </row>
    <row r="633">
      <c r="I633" s="25" t="str">
        <f>IF(ISBLANK(Skills!F635)=true,(IF(ISBLANK(Skills!E635)=true,Skills!D635,(CONCATENATE(Skills!D635," (",Skills!E635,")")))),(CONCATENATE(Skills!D635," (",Skills!E635,") ",Skills!F636)))</f>
        <v>Turkic (Chuvash)</v>
      </c>
      <c r="J633" s="25" t="str">
        <f>IF(ISBLANK(Skills!F635)=true,(IF(ISBLANK(Skills!E635)=true,Skills!D635,(CONCATENATE(Skills!D635," (",Skills!E635,")")))),(CONCATENATE(Skills!D635," (",Skills!E635,") ",Skills!F636)))</f>
        <v>Turkic (Chuvash)</v>
      </c>
      <c r="K633" s="25" t="str">
        <f>IF(ISBLANK(Skills!F635)=true,(IF(ISBLANK(Skills!E635)=true,Skills!D635,(CONCATENATE(Skills!D635," (",Skills!E635,")")))),(CONCATENATE(Skills!D635," (",Skills!E635,") ",Skills!F636)))</f>
        <v>Turkic (Chuvash)</v>
      </c>
    </row>
    <row r="634">
      <c r="I634" s="25" t="str">
        <f>IF(ISBLANK(Skills!F636)=true,(IF(ISBLANK(Skills!E636)=true,Skills!D636,(CONCATENATE(Skills!D636," (",Skills!E636,")")))),(CONCATENATE(Skills!D636," (",Skills!E636,") ",Skills!F637)))</f>
        <v>Turkic (Kazakh)</v>
      </c>
      <c r="J634" s="25" t="str">
        <f>IF(ISBLANK(Skills!F636)=true,(IF(ISBLANK(Skills!E636)=true,Skills!D636,(CONCATENATE(Skills!D636," (",Skills!E636,")")))),(CONCATENATE(Skills!D636," (",Skills!E636,") ",Skills!F637)))</f>
        <v>Turkic (Kazakh)</v>
      </c>
      <c r="K634" s="25" t="str">
        <f>IF(ISBLANK(Skills!F636)=true,(IF(ISBLANK(Skills!E636)=true,Skills!D636,(CONCATENATE(Skills!D636," (",Skills!E636,")")))),(CONCATENATE(Skills!D636," (",Skills!E636,") ",Skills!F637)))</f>
        <v>Turkic (Kazakh)</v>
      </c>
    </row>
    <row r="635">
      <c r="I635" s="25" t="str">
        <f>IF(ISBLANK(Skills!F637)=true,(IF(ISBLANK(Skills!E637)=true,Skills!D637,(CONCATENATE(Skills!D637," (",Skills!E637,")")))),(CONCATENATE(Skills!D637," (",Skills!E637,") ",Skills!F638)))</f>
        <v>Turkic (Kirghiz)</v>
      </c>
      <c r="J635" s="25" t="str">
        <f>IF(ISBLANK(Skills!F637)=true,(IF(ISBLANK(Skills!E637)=true,Skills!D637,(CONCATENATE(Skills!D637," (",Skills!E637,")")))),(CONCATENATE(Skills!D637," (",Skills!E637,") ",Skills!F638)))</f>
        <v>Turkic (Kirghiz)</v>
      </c>
      <c r="K635" s="25" t="str">
        <f>IF(ISBLANK(Skills!F637)=true,(IF(ISBLANK(Skills!E637)=true,Skills!D637,(CONCATENATE(Skills!D637," (",Skills!E637,")")))),(CONCATENATE(Skills!D637," (",Skills!E637,") ",Skills!F638)))</f>
        <v>Turkic (Kirghiz)</v>
      </c>
    </row>
    <row r="636">
      <c r="I636" s="25" t="str">
        <f>IF(ISBLANK(Skills!F638)=true,(IF(ISBLANK(Skills!E638)=true,Skills!D638,(CONCATENATE(Skills!D638," (",Skills!E638,")")))),(CONCATENATE(Skills!D638," (",Skills!E638,") ",Skills!F639)))</f>
        <v>Turkic (Tatar)</v>
      </c>
      <c r="J636" s="25" t="str">
        <f>IF(ISBLANK(Skills!F638)=true,(IF(ISBLANK(Skills!E638)=true,Skills!D638,(CONCATENATE(Skills!D638," (",Skills!E638,")")))),(CONCATENATE(Skills!D638," (",Skills!E638,") ",Skills!F639)))</f>
        <v>Turkic (Tatar)</v>
      </c>
      <c r="K636" s="25" t="str">
        <f>IF(ISBLANK(Skills!F638)=true,(IF(ISBLANK(Skills!E638)=true,Skills!D638,(CONCATENATE(Skills!D638," (",Skills!E638,")")))),(CONCATENATE(Skills!D638," (",Skills!E638,") ",Skills!F639)))</f>
        <v>Turkic (Tatar)</v>
      </c>
    </row>
    <row r="637">
      <c r="I637" s="25" t="str">
        <f>IF(ISBLANK(Skills!F639)=true,(IF(ISBLANK(Skills!E639)=true,Skills!D639,(CONCATENATE(Skills!D639," (",Skills!E639,")")))),(CONCATENATE(Skills!D639," (",Skills!E639,") ",Skills!F640)))</f>
        <v>Turkic (Turki)</v>
      </c>
      <c r="J637" s="25" t="str">
        <f>IF(ISBLANK(Skills!F639)=true,(IF(ISBLANK(Skills!E639)=true,Skills!D639,(CONCATENATE(Skills!D639," (",Skills!E639,")")))),(CONCATENATE(Skills!D639," (",Skills!E639,") ",Skills!F640)))</f>
        <v>Turkic (Turki)</v>
      </c>
      <c r="K637" s="25" t="str">
        <f>IF(ISBLANK(Skills!F639)=true,(IF(ISBLANK(Skills!E639)=true,Skills!D639,(CONCATENATE(Skills!D639," (",Skills!E639,")")))),(CONCATENATE(Skills!D639," (",Skills!E639,") ",Skills!F640)))</f>
        <v>Turkic (Turki)</v>
      </c>
    </row>
    <row r="638">
      <c r="I638" s="25" t="str">
        <f>IF(ISBLANK(Skills!F640)=true,(IF(ISBLANK(Skills!E640)=true,Skills!D640,(CONCATENATE(Skills!D640," (",Skills!E640,")")))),(CONCATENATE(Skills!D640," (",Skills!E640,") ",Skills!F641)))</f>
        <v>Turkic (Turkish)</v>
      </c>
      <c r="J638" s="25" t="str">
        <f>IF(ISBLANK(Skills!F640)=true,(IF(ISBLANK(Skills!E640)=true,Skills!D640,(CONCATENATE(Skills!D640," (",Skills!E640,")")))),(CONCATENATE(Skills!D640," (",Skills!E640,") ",Skills!F641)))</f>
        <v>Turkic (Turkish)</v>
      </c>
      <c r="K638" s="25" t="str">
        <f>IF(ISBLANK(Skills!F640)=true,(IF(ISBLANK(Skills!E640)=true,Skills!D640,(CONCATENATE(Skills!D640," (",Skills!E640,")")))),(CONCATENATE(Skills!D640," (",Skills!E640,") ",Skills!F641)))</f>
        <v>Turkic (Turkish)</v>
      </c>
    </row>
    <row r="639">
      <c r="I639" s="25" t="str">
        <f>IF(ISBLANK(Skills!F641)=true,(IF(ISBLANK(Skills!E641)=true,Skills!D641,(CONCATENATE(Skills!D641," (",Skills!E641,")")))),(CONCATENATE(Skills!D641," (",Skills!E641,") ",Skills!F642)))</f>
        <v>Turkic (Uzbek)</v>
      </c>
      <c r="J639" s="25" t="str">
        <f>IF(ISBLANK(Skills!F641)=true,(IF(ISBLANK(Skills!E641)=true,Skills!D641,(CONCATENATE(Skills!D641," (",Skills!E641,")")))),(CONCATENATE(Skills!D641," (",Skills!E641,") ",Skills!F642)))</f>
        <v>Turkic (Uzbek)</v>
      </c>
      <c r="K639" s="25" t="str">
        <f>IF(ISBLANK(Skills!F641)=true,(IF(ISBLANK(Skills!E641)=true,Skills!D641,(CONCATENATE(Skills!D641," (",Skills!E641,")")))),(CONCATENATE(Skills!D641," (",Skills!E641,") ",Skills!F642)))</f>
        <v>Turkic (Uzbek)</v>
      </c>
    </row>
    <row r="640">
      <c r="I640" s="25" t="str">
        <f>IF(ISBLANK(Skills!F642)=true,(IF(ISBLANK(Skills!E642)=true,Skills!D642,(CONCATENATE(Skills!D642," (",Skills!E642,")")))),(CONCATENATE(Skills!D642," (",Skills!E642,") ",Skills!F643)))</f>
        <v>Turkic (Yakut)</v>
      </c>
      <c r="J640" s="25" t="str">
        <f>IF(ISBLANK(Skills!F642)=true,(IF(ISBLANK(Skills!E642)=true,Skills!D642,(CONCATENATE(Skills!D642," (",Skills!E642,")")))),(CONCATENATE(Skills!D642," (",Skills!E642,") ",Skills!F643)))</f>
        <v>Turkic (Yakut)</v>
      </c>
      <c r="K640" s="25" t="str">
        <f>IF(ISBLANK(Skills!F642)=true,(IF(ISBLANK(Skills!E642)=true,Skills!D642,(CONCATENATE(Skills!D642," (",Skills!E642,")")))),(CONCATENATE(Skills!D642," (",Skills!E642,") ",Skills!F643)))</f>
        <v>Turkic (Yakut)</v>
      </c>
    </row>
    <row r="641">
      <c r="I641" s="25" t="str">
        <f>IF(ISBLANK(Skills!F643)=true,(IF(ISBLANK(Skills!E643)=true,Skills!D643,(CONCATENATE(Skills!D643," (",Skills!E643,")")))),(CONCATENATE(Skills!D643," (",Skills!E643,") ",Skills!F644)))</f>
        <v>Ugrian (Magyar) </v>
      </c>
      <c r="J641" s="25" t="str">
        <f>IF(ISBLANK(Skills!F643)=true,(IF(ISBLANK(Skills!E643)=true,Skills!D643,(CONCATENATE(Skills!D643," (",Skills!E643,")")))),(CONCATENATE(Skills!D643," (",Skills!E643,") ",Skills!F644)))</f>
        <v>Ugrian (Magyar) </v>
      </c>
      <c r="K641" s="25" t="str">
        <f>IF(ISBLANK(Skills!F643)=true,(IF(ISBLANK(Skills!E643)=true,Skills!D643,(CONCATENATE(Skills!D643," (",Skills!E643,")")))),(CONCATENATE(Skills!D643," (",Skills!E643,") ",Skills!F644)))</f>
        <v>Ugrian (Magyar) </v>
      </c>
    </row>
    <row r="642">
      <c r="I642" s="25" t="str">
        <f>IF(ISBLANK(Skills!F644)=true,(IF(ISBLANK(Skills!E644)=true,Skills!D644,(CONCATENATE(Skills!D644," (",Skills!E644,")")))),(CONCATENATE(Skills!D644," (",Skills!E644,") ",Skills!F645)))</f>
        <v>Ugrian (Ostyak)</v>
      </c>
      <c r="J642" s="25" t="str">
        <f>IF(ISBLANK(Skills!F644)=true,(IF(ISBLANK(Skills!E644)=true,Skills!D644,(CONCATENATE(Skills!D644," (",Skills!E644,")")))),(CONCATENATE(Skills!D644," (",Skills!E644,") ",Skills!F645)))</f>
        <v>Ugrian (Ostyak)</v>
      </c>
      <c r="K642" s="25" t="str">
        <f>IF(ISBLANK(Skills!F644)=true,(IF(ISBLANK(Skills!E644)=true,Skills!D644,(CONCATENATE(Skills!D644," (",Skills!E644,")")))),(CONCATENATE(Skills!D644," (",Skills!E644,") ",Skills!F645)))</f>
        <v>Ugrian (Ostyak)</v>
      </c>
    </row>
    <row r="643">
      <c r="I643" s="25" t="str">
        <f>IF(ISBLANK(Skills!F645)=true,(IF(ISBLANK(Skills!E645)=true,Skills!D645,(CONCATENATE(Skills!D645," (",Skills!E645,")")))),(CONCATENATE(Skills!D645," (",Skills!E645,") ",Skills!F646)))</f>
        <v>Ugrian (Vogul)</v>
      </c>
      <c r="J643" s="25" t="str">
        <f>IF(ISBLANK(Skills!F645)=true,(IF(ISBLANK(Skills!E645)=true,Skills!D645,(CONCATENATE(Skills!D645," (",Skills!E645,")")))),(CONCATENATE(Skills!D645," (",Skills!E645,") ",Skills!F646)))</f>
        <v>Ugrian (Vogul)</v>
      </c>
      <c r="K643" s="25" t="str">
        <f>IF(ISBLANK(Skills!F645)=true,(IF(ISBLANK(Skills!E645)=true,Skills!D645,(CONCATENATE(Skills!D645," (",Skills!E645,")")))),(CONCATENATE(Skills!D645," (",Skills!E645,") ",Skills!F646)))</f>
        <v>Ugrian (Vogul)</v>
      </c>
    </row>
    <row r="644">
      <c r="I644" s="25" t="str">
        <f>IF(ISBLANK(Skills!F646)=true,(IF(ISBLANK(Skills!E646)=true,Skills!D646,(CONCATENATE(Skills!D646," (",Skills!E646,")")))),(CONCATENATE(Skills!D646," (",Skills!E646,") ",Skills!F647)))</f>
        <v>Uto-Aztecan (Aztec)</v>
      </c>
      <c r="J644" s="25" t="str">
        <f>IF(ISBLANK(Skills!F646)=true,(IF(ISBLANK(Skills!E646)=true,Skills!D646,(CONCATENATE(Skills!D646," (",Skills!E646,")")))),(CONCATENATE(Skills!D646," (",Skills!E646,") ",Skills!F647)))</f>
        <v>Uto-Aztecan (Aztec)</v>
      </c>
      <c r="K644" s="25" t="str">
        <f>IF(ISBLANK(Skills!F646)=true,(IF(ISBLANK(Skills!E646)=true,Skills!D646,(CONCATENATE(Skills!D646," (",Skills!E646,")")))),(CONCATENATE(Skills!D646," (",Skills!E646,") ",Skills!F647)))</f>
        <v>Uto-Aztecan (Aztec)</v>
      </c>
    </row>
    <row r="645">
      <c r="I645" s="25" t="str">
        <f>IF(ISBLANK(Skills!F647)=true,(IF(ISBLANK(Skills!E647)=true,Skills!D647,(CONCATENATE(Skills!D647," (",Skills!E647,")")))),(CONCATENATE(Skills!D647," (",Skills!E647,") ",Skills!F648)))</f>
        <v>Uto-Aztecan (Comanche)</v>
      </c>
      <c r="J645" s="25" t="str">
        <f>IF(ISBLANK(Skills!F647)=true,(IF(ISBLANK(Skills!E647)=true,Skills!D647,(CONCATENATE(Skills!D647," (",Skills!E647,")")))),(CONCATENATE(Skills!D647," (",Skills!E647,") ",Skills!F648)))</f>
        <v>Uto-Aztecan (Comanche)</v>
      </c>
      <c r="K645" s="25" t="str">
        <f>IF(ISBLANK(Skills!F647)=true,(IF(ISBLANK(Skills!E647)=true,Skills!D647,(CONCATENATE(Skills!D647," (",Skills!E647,")")))),(CONCATENATE(Skills!D647," (",Skills!E647,") ",Skills!F648)))</f>
        <v>Uto-Aztecan (Comanche)</v>
      </c>
    </row>
    <row r="646">
      <c r="I646" s="25" t="str">
        <f>IF(ISBLANK(Skills!F648)=true,(IF(ISBLANK(Skills!E648)=true,Skills!D648,(CONCATENATE(Skills!D648," (",Skills!E648,")")))),(CONCATENATE(Skills!D648," (",Skills!E648,") ",Skills!F649)))</f>
        <v>Uto-Aztecan (Hopi)</v>
      </c>
      <c r="J646" s="25" t="str">
        <f>IF(ISBLANK(Skills!F648)=true,(IF(ISBLANK(Skills!E648)=true,Skills!D648,(CONCATENATE(Skills!D648," (",Skills!E648,")")))),(CONCATENATE(Skills!D648," (",Skills!E648,") ",Skills!F649)))</f>
        <v>Uto-Aztecan (Hopi)</v>
      </c>
      <c r="K646" s="25" t="str">
        <f>IF(ISBLANK(Skills!F648)=true,(IF(ISBLANK(Skills!E648)=true,Skills!D648,(CONCATENATE(Skills!D648," (",Skills!E648,")")))),(CONCATENATE(Skills!D648," (",Skills!E648,") ",Skills!F649)))</f>
        <v>Uto-Aztecan (Hopi)</v>
      </c>
    </row>
    <row r="647">
      <c r="I647" s="25" t="str">
        <f>IF(ISBLANK(Skills!F649)=true,(IF(ISBLANK(Skills!E649)=true,Skills!D649,(CONCATENATE(Skills!D649," (",Skills!E649,")")))),(CONCATENATE(Skills!D649," (",Skills!E649,") ",Skills!F650)))</f>
        <v>Uto-Aztecan (Paiute)</v>
      </c>
      <c r="J647" s="25" t="str">
        <f>IF(ISBLANK(Skills!F649)=true,(IF(ISBLANK(Skills!E649)=true,Skills!D649,(CONCATENATE(Skills!D649," (",Skills!E649,")")))),(CONCATENATE(Skills!D649," (",Skills!E649,") ",Skills!F650)))</f>
        <v>Uto-Aztecan (Paiute)</v>
      </c>
      <c r="K647" s="25" t="str">
        <f>IF(ISBLANK(Skills!F649)=true,(IF(ISBLANK(Skills!E649)=true,Skills!D649,(CONCATENATE(Skills!D649," (",Skills!E649,")")))),(CONCATENATE(Skills!D649," (",Skills!E649,") ",Skills!F650)))</f>
        <v>Uto-Aztecan (Paiute)</v>
      </c>
    </row>
    <row r="648">
      <c r="I648" s="25" t="str">
        <f>IF(ISBLANK(Skills!F650)=true,(IF(ISBLANK(Skills!E650)=true,Skills!D650,(CONCATENATE(Skills!D650," (",Skills!E650,")")))),(CONCATENATE(Skills!D650," (",Skills!E650,") ",Skills!F651)))</f>
        <v>Uto-Aztecan (Papago)</v>
      </c>
      <c r="J648" s="25" t="str">
        <f>IF(ISBLANK(Skills!F650)=true,(IF(ISBLANK(Skills!E650)=true,Skills!D650,(CONCATENATE(Skills!D650," (",Skills!E650,")")))),(CONCATENATE(Skills!D650," (",Skills!E650,") ",Skills!F651)))</f>
        <v>Uto-Aztecan (Papago)</v>
      </c>
      <c r="K648" s="25" t="str">
        <f>IF(ISBLANK(Skills!F650)=true,(IF(ISBLANK(Skills!E650)=true,Skills!D650,(CONCATENATE(Skills!D650," (",Skills!E650,")")))),(CONCATENATE(Skills!D650," (",Skills!E650,") ",Skills!F651)))</f>
        <v>Uto-Aztecan (Papago)</v>
      </c>
    </row>
    <row r="649">
      <c r="I649" s="25" t="str">
        <f>IF(ISBLANK(Skills!F651)=true,(IF(ISBLANK(Skills!E651)=true,Skills!D651,(CONCATENATE(Skills!D651," (",Skills!E651,")")))),(CONCATENATE(Skills!D651," (",Skills!E651,") ",Skills!F652)))</f>
        <v>Uto-Aztecan (Pima)</v>
      </c>
      <c r="J649" s="25" t="str">
        <f>IF(ISBLANK(Skills!F651)=true,(IF(ISBLANK(Skills!E651)=true,Skills!D651,(CONCATENATE(Skills!D651," (",Skills!E651,")")))),(CONCATENATE(Skills!D651," (",Skills!E651,") ",Skills!F652)))</f>
        <v>Uto-Aztecan (Pima)</v>
      </c>
      <c r="K649" s="25" t="str">
        <f>IF(ISBLANK(Skills!F651)=true,(IF(ISBLANK(Skills!E651)=true,Skills!D651,(CONCATENATE(Skills!D651," (",Skills!E651,")")))),(CONCATENATE(Skills!D651," (",Skills!E651,") ",Skills!F652)))</f>
        <v>Uto-Aztecan (Pima)</v>
      </c>
    </row>
    <row r="650">
      <c r="I650" s="25" t="str">
        <f>IF(ISBLANK(Skills!F652)=true,(IF(ISBLANK(Skills!E652)=true,Skills!D652,(CONCATENATE(Skills!D652," (",Skills!E652,")")))),(CONCATENATE(Skills!D652," (",Skills!E652,") ",Skills!F653)))</f>
        <v>Uto-Aztecan (Shoshoni)</v>
      </c>
      <c r="J650" s="25" t="str">
        <f>IF(ISBLANK(Skills!F652)=true,(IF(ISBLANK(Skills!E652)=true,Skills!D652,(CONCATENATE(Skills!D652," (",Skills!E652,")")))),(CONCATENATE(Skills!D652," (",Skills!E652,") ",Skills!F653)))</f>
        <v>Uto-Aztecan (Shoshoni)</v>
      </c>
      <c r="K650" s="25" t="str">
        <f>IF(ISBLANK(Skills!F652)=true,(IF(ISBLANK(Skills!E652)=true,Skills!D652,(CONCATENATE(Skills!D652," (",Skills!E652,")")))),(CONCATENATE(Skills!D652," (",Skills!E652,") ",Skills!F653)))</f>
        <v>Uto-Aztecan (Shoshoni)</v>
      </c>
    </row>
    <row r="651">
      <c r="I651" s="25" t="str">
        <f>IF(ISBLANK(Skills!F653)=true,(IF(ISBLANK(Skills!E653)=true,Skills!D653,(CONCATENATE(Skills!D653," (",Skills!E653,")")))),(CONCATENATE(Skills!D653," (",Skills!E653,") ",Skills!F654)))</f>
        <v>Uto-Aztecan (Ute)</v>
      </c>
      <c r="J651" s="25" t="str">
        <f>IF(ISBLANK(Skills!F653)=true,(IF(ISBLANK(Skills!E653)=true,Skills!D653,(CONCATENATE(Skills!D653," (",Skills!E653,")")))),(CONCATENATE(Skills!D653," (",Skills!E653,") ",Skills!F654)))</f>
        <v>Uto-Aztecan (Ute)</v>
      </c>
      <c r="K651" s="25" t="str">
        <f>IF(ISBLANK(Skills!F653)=true,(IF(ISBLANK(Skills!E653)=true,Skills!D653,(CONCATENATE(Skills!D653," (",Skills!E653,")")))),(CONCATENATE(Skills!D653," (",Skills!E653,") ",Skills!F654)))</f>
        <v>Uto-Aztecan (Ute)</v>
      </c>
    </row>
    <row r="652">
      <c r="I652" s="25" t="str">
        <f>IF(ISBLANK(Skills!F654)=true,(IF(ISBLANK(Skills!E654)=true,Skills!D654,(CONCATENATE(Skills!D654," (",Skills!E654,")")))),(CONCATENATE(Skills!D654," (",Skills!E654,") ",Skills!F655)))</f>
        <v>Zuni</v>
      </c>
      <c r="J652" s="25" t="str">
        <f>IF(ISBLANK(Skills!F654)=true,(IF(ISBLANK(Skills!E654)=true,Skills!D654,(CONCATENATE(Skills!D654," (",Skills!E654,")")))),(CONCATENATE(Skills!D654," (",Skills!E654,") ",Skills!F655)))</f>
        <v>Zuni</v>
      </c>
      <c r="K652" s="25" t="str">
        <f>IF(ISBLANK(Skills!F654)=true,(IF(ISBLANK(Skills!E654)=true,Skills!D654,(CONCATENATE(Skills!D654," (",Skills!E654,")")))),(CONCATENATE(Skills!D654," (",Skills!E654,") ",Skills!F655)))</f>
        <v>Zuni</v>
      </c>
    </row>
    <row r="653" ht="7.5" customHeight="1"/>
  </sheetData>
  <mergeCells count="22">
    <mergeCell ref="F9:G9"/>
    <mergeCell ref="C10:E10"/>
    <mergeCell ref="F10:G10"/>
    <mergeCell ref="C11:E11"/>
    <mergeCell ref="F11:G11"/>
    <mergeCell ref="C13:E13"/>
    <mergeCell ref="F13:G13"/>
    <mergeCell ref="C5:E5"/>
    <mergeCell ref="C2:E2"/>
    <mergeCell ref="F2:G2"/>
    <mergeCell ref="C3:E3"/>
    <mergeCell ref="F3:G3"/>
    <mergeCell ref="C4:E4"/>
    <mergeCell ref="F4:G4"/>
    <mergeCell ref="F5:G5"/>
    <mergeCell ref="C9:E9"/>
    <mergeCell ref="C6:E6"/>
    <mergeCell ref="F6:G6"/>
    <mergeCell ref="C7:E7"/>
    <mergeCell ref="F7:G7"/>
    <mergeCell ref="C8:E8"/>
    <mergeCell ref="F8:G8"/>
  </mergeCells>
  <drawing r:id="rId1"/>
</worksheet>
</file>